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'BRPL'!$A$1:$Q$175</definedName>
    <definedName name="_xlnm.Print_Area" localSheetId="1">'BYPL'!$A$1:$Q$168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'NDPL'!$A$1:$Q$158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<sst xmlns="http://schemas.openxmlformats.org/spreadsheetml/2006/main" count="1488" uniqueCount="427">
  <si>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</si>
  <si>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</si>
  <si>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</si>
  <si>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</si>
  <si>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</si>
  <si>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</si>
  <si>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</si>
  <si>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</si>
  <si>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</si>
  <si>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</si>
  <si>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</si>
  <si>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</si>
  <si>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</si>
  <si>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</si>
  <si>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</si>
  <si>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</si>
  <si>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</si>
  <si>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</si>
  <si>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</si>
  <si>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</si>
  <si>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</si>
  <si>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</si>
  <si>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</si>
  <si>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</si>
  <si>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</si>
  <si>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</si>
  <si>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</si>
  <si>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</si>
  <si>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</si>
  <si>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</si>
  <si>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</si>
  <si>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</si>
  <si>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</si>
  <si>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</si>
  <si>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</si>
  <si>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</si>
  <si>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</si>
  <si>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</si>
  <si>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</si>
  <si>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</si>
  <si>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</si>
  <si>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</si>
  <si>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</si>
  <si>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</si>
  <si>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</si>
  <si>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</si>
  <si>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</si>
  <si>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</si>
  <si>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</si>
  <si>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</si>
  <si>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</si>
  <si>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</si>
  <si>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</si>
  <si>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</si>
  <si>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</si>
  <si>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</si>
  <si>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</si>
  <si>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</si>
  <si>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</si>
  <si>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</si>
  <si>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</si>
  <si>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</si>
  <si>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</si>
  <si>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</si>
  <si>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</si>
  <si>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</si>
  <si>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</si>
  <si>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</si>
  <si>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</si>
  <si>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</si>
  <si>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</si>
  <si>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</si>
  <si>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</si>
  <si>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</si>
  <si>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</si>
  <si>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</si>
  <si>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</si>
  <si>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</si>
  <si>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</si>
  <si>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</si>
  <si>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</si>
  <si>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</si>
  <si>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</si>
  <si>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</si>
  <si>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</si>
  <si>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</si>
  <si>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</si>
  <si>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</si>
  <si>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</si>
  <si>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</si>
  <si>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</si>
  <si>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</si>
  <si>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</si>
  <si>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</si>
  <si>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</si>
  <si>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</si>
  <si>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</si>
  <si>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</si>
  <si>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</si>
  <si>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</si>
  <si>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</si>
  <si>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</si>
  <si>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</si>
  <si>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</si>
  <si>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</si>
  <si>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</si>
  <si>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</si>
  <si>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</si>
  <si>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</si>
  <si>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</si>
  <si>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</si>
  <si>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</si>
  <si>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</si>
  <si>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</si>
  <si>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</si>
  <si>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</si>
  <si>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</si>
  <si>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</si>
  <si>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</si>
  <si>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</si>
  <si>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</si>
  <si>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</si>
  <si>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</si>
  <si>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</si>
  <si>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</si>
  <si>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</si>
  <si>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</si>
  <si>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</si>
  <si>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</si>
  <si>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</si>
  <si>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</si>
  <si>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</si>
  <si>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</si>
  <si>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</si>
  <si>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</si>
  <si>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</si>
  <si>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</si>
  <si>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</si>
  <si>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</si>
  <si>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</si>
  <si>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</si>
  <si>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</si>
  <si>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</si>
  <si>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</si>
  <si>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</si>
  <si>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</si>
  <si>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</si>
  <si>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</si>
  <si>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</si>
  <si>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</si>
  <si>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</si>
  <si>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</si>
  <si>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</si>
  <si>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</si>
  <si>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</si>
  <si>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</si>
  <si>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</si>
  <si>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</si>
  <si>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</si>
  <si>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</si>
  <si>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</si>
  <si>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</si>
  <si>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</si>
  <si>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</si>
  <si>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</si>
  <si>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</si>
  <si>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</si>
  <si>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</si>
  <si>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</si>
  <si>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</si>
  <si>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</si>
  <si>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</si>
  <si>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</si>
  <si>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</si>
  <si>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</si>
  <si>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</si>
  <si>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</si>
  <si>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</si>
  <si>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</si>
  <si>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</si>
  <si>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</si>
  <si>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</si>
  <si>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</si>
  <si>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</si>
  <si>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</si>
  <si>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</si>
  <si>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</si>
  <si>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</si>
  <si>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</si>
  <si>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</si>
  <si>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</si>
  <si>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</si>
  <si>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</si>
  <si>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</si>
  <si>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</si>
  <si>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</si>
  <si>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</si>
  <si>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</si>
  <si>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</si>
  <si>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</si>
  <si>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</si>
  <si>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</si>
  <si>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</si>
  <si>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</si>
  <si>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</si>
  <si>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</si>
  <si>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</si>
  <si>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</si>
  <si>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</si>
  <si>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</si>
  <si>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</si>
  <si>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</si>
  <si>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</si>
  <si>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</si>
  <si>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</si>
  <si>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</si>
  <si>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</si>
  <si>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</si>
  <si>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</si>
  <si>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</si>
  <si>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</si>
  <si>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</si>
  <si>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</si>
  <si>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</si>
  <si>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</si>
  <si>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</si>
  <si>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</si>
  <si>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</si>
  <si>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</si>
  <si>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</si>
  <si>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</si>
  <si>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</si>
  <si>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</si>
  <si>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</si>
  <si>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</si>
  <si>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</si>
  <si>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</si>
  <si>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</si>
  <si>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</si>
  <si>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</si>
  <si>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</si>
  <si>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</si>
  <si>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</si>
  <si>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</si>
  <si>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</si>
  <si>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</si>
  <si>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</si>
  <si>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</si>
  <si>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</si>
  <si>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</si>
  <si>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</si>
  <si>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</si>
  <si>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</si>
  <si>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</si>
  <si>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</si>
  <si>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</si>
  <si>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</si>
  <si>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</si>
  <si>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</si>
  <si>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</si>
  <si>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</si>
  <si>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</si>
  <si>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</si>
  <si>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</si>
  <si>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</si>
  <si>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</si>
  <si>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</si>
  <si>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</si>
  <si>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</si>
  <si>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</si>
  <si>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</si>
  <si>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</si>
  <si>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</si>
  <si>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</si>
  <si>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</si>
  <si>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</si>
  <si>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</si>
  <si>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</si>
  <si>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</si>
  <si>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</si>
  <si>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</si>
  <si>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</si>
  <si>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</si>
  <si>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</si>
  <si>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</si>
  <si>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</si>
  <si>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</si>
  <si>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</si>
  <si>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</si>
  <si>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</si>
  <si>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</si>
  <si>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</si>
  <si>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</si>
  <si>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</si>
  <si>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</si>
  <si>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</si>
  <si>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</si>
  <si>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</si>
  <si>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</si>
  <si>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</si>
  <si>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</si>
  <si>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</si>
  <si>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</si>
  <si>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</si>
  <si>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</si>
  <si>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</si>
  <si>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</si>
  <si>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</si>
  <si>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</si>
  <si>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</si>
  <si>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</si>
  <si>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</si>
  <si>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</si>
  <si>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</si>
  <si>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</si>
  <si>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</si>
  <si>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</si>
  <si>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</si>
  <si>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</si>
  <si>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</si>
  <si>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</si>
  <si>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</si>
  <si>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</si>
  <si>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</si>
  <si>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</si>
  <si>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</si>
  <si>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</si>
  <si>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</si>
  <si>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</si>
  <si>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</si>
  <si>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</si>
  <si>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</si>
  <si>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</si>
  <si>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</si>
  <si>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</si>
  <si>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</si>
  <si>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</si>
  <si>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</si>
  <si>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</si>
  <si>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</si>
  <si>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</si>
  <si>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</si>
  <si>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</si>
  <si>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</si>
  <si>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</si>
  <si>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</si>
  <si>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</si>
  <si>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</si>
  <si>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</si>
  <si>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</si>
  <si>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</si>
  <si>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</si>
  <si>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</si>
  <si>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</si>
  <si>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</si>
  <si>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</si>
  <si>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</si>
  <si>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</si>
  <si>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</si>
  <si>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</si>
  <si>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</si>
  <si>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</si>
  <si>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</si>
  <si>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</si>
  <si>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</si>
  <si>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</si>
  <si>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</si>
  <si>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</si>
  <si>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</si>
  <si>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</si>
  <si>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</si>
  <si>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</si>
  <si>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</si>
  <si>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</si>
  <si>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</si>
  <si>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</si>
  <si>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</si>
  <si>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</si>
  <si>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</si>
  <si>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</si>
  <si>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</si>
  <si>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</si>
  <si>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</si>
  <si>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</si>
  <si>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</si>
  <si>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</si>
  <si>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</si>
  <si>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</si>
  <si>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</si>
  <si>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</si>
  <si>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</si>
  <si>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</si>
  <si>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</si>
  <si>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</si>
  <si>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</si>
  <si>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</si>
  <si>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</si>
  <si>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</si>
  <si>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</si>
  <si>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</si>
  <si>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</si>
  <si>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</si>
  <si>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</si>
  <si>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</si>
  <si>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</si>
  <si>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</si>
  <si>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</si>
  <si>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</si>
  <si>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</si>
  <si>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</si>
  <si>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</si>
  <si>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</si>
  <si>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</si>
  <si>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</si>
  <si>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</si>
  <si>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</si>
  <si>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FINAL READING 01/11/12</t>
  </si>
  <si>
    <t>INTIAL READING 01/10/12</t>
  </si>
  <si>
    <t>OCTOBER-2012</t>
  </si>
  <si>
    <t>01/10/12 to 08/10/12</t>
  </si>
  <si>
    <t>08/10/12 to 25/10/12</t>
  </si>
  <si>
    <t>New meter installed on 25/10/12</t>
  </si>
  <si>
    <t>ROLL OVER</t>
  </si>
  <si>
    <t>OFF</t>
  </si>
  <si>
    <t>data available upto 09/10/12</t>
  </si>
  <si>
    <t>Note :Sharing taken from wk-30 abt bill 2012-13</t>
  </si>
  <si>
    <t xml:space="preserve">                           PERIOD 1st OCTOBER-2012 TO 31st OCTOBER-2012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</si>
</sst>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5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6" fillId="0" borderId="31" xfId="0" applyFont="1" applyBorder="1" applyAlignment="1">
      <alignment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13" fillId="20" borderId="11" xfId="0" applyFont="1" applyFill="1" applyBorder="1" applyAlignment="1">
      <alignment horizontal="center"/>
    </xf>
    <xf numFmtId="0" fontId="13" fillId="20" borderId="0" xfId="0" applyFont="1" applyFill="1" applyBorder="1" applyAlignment="1">
      <alignment/>
    </xf>
    <xf numFmtId="1" fontId="13" fillId="20" borderId="0" xfId="0" applyNumberFormat="1" applyFont="1" applyFill="1" applyBorder="1" applyAlignment="1">
      <alignment horizontal="center"/>
    </xf>
    <xf numFmtId="0" fontId="4" fillId="20" borderId="0" xfId="0" applyFont="1" applyFill="1" applyBorder="1" applyAlignment="1">
      <alignment horizontal="center"/>
    </xf>
    <xf numFmtId="0" fontId="4" fillId="20" borderId="0" xfId="0" applyFont="1" applyFill="1" applyBorder="1" applyAlignment="1">
      <alignment/>
    </xf>
    <xf numFmtId="1" fontId="13" fillId="20" borderId="15" xfId="0" applyNumberFormat="1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Border="1" applyAlignment="1">
      <alignment horizontal="center"/>
    </xf>
    <xf numFmtId="49" fontId="13" fillId="0" borderId="31" xfId="0" applyNumberFormat="1" applyFont="1" applyBorder="1" applyAlignment="1">
      <alignment horizontal="left" vertical="top" wrapText="1"/>
    </xf>
    <xf numFmtId="170" fontId="49" fillId="0" borderId="0" xfId="0" applyNumberFormat="1" applyFont="1" applyFill="1" applyBorder="1" applyAlignment="1">
      <alignment horizontal="center"/>
    </xf>
    <xf numFmtId="170" fontId="49" fillId="0" borderId="0" xfId="0" applyNumberFormat="1" applyFont="1" applyBorder="1" applyAlignment="1">
      <alignment horizontal="center"/>
    </xf>
    <xf numFmtId="170" fontId="20" fillId="0" borderId="0" xfId="0" applyNumberFormat="1" applyFont="1" applyFill="1" applyBorder="1" applyAlignment="1">
      <alignment horizontal="center"/>
    </xf>
    <xf numFmtId="170" fontId="20" fillId="0" borderId="0" xfId="0" applyNumberFormat="1" applyFont="1" applyBorder="1" applyAlignment="1">
      <alignment horizontal="center"/>
    </xf>
    <xf numFmtId="171" fontId="23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view="pageBreakPreview" zoomScale="70" zoomScaleNormal="85" zoomScaleSheetLayoutView="70" zoomScalePageLayoutView="0" workbookViewId="0" topLeftCell="C68">
      <selection activeCell="Q94" sqref="Q94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57421875" style="0" customWidth="1"/>
  </cols>
  <sheetData>
    <row r="1" spans="1:17" ht="26.25">
      <c r="A1" s="1" t="s">
        <v>250</v>
      </c>
      <c r="Q1" s="221" t="s">
        <v>418</v>
      </c>
    </row>
    <row r="2" spans="1:11" ht="15">
      <c r="A2" s="18" t="s">
        <v>251</v>
      </c>
      <c r="K2" s="100"/>
    </row>
    <row r="3" spans="1:8" ht="23.25">
      <c r="A3" s="228" t="s">
        <v>0</v>
      </c>
      <c r="H3" s="4"/>
    </row>
    <row r="4" spans="1:16" ht="24" thickBot="1">
      <c r="A4" s="228" t="s">
        <v>252</v>
      </c>
      <c r="G4" s="21"/>
      <c r="H4" s="21"/>
      <c r="I4" s="100" t="s">
        <v>414</v>
      </c>
      <c r="J4" s="21"/>
      <c r="K4" s="21"/>
      <c r="L4" s="21"/>
      <c r="M4" s="21"/>
      <c r="N4" s="100" t="s">
        <v>415</v>
      </c>
      <c r="O4" s="21"/>
      <c r="P4" s="21"/>
    </row>
    <row r="5" spans="1:17" s="5" customFormat="1" ht="58.5" customHeight="1" thickBot="1" thickTop="1">
      <c r="A5" s="101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">
        <v>416</v>
      </c>
      <c r="H5" s="41" t="s">
        <v>417</v>
      </c>
      <c r="I5" s="41" t="s">
        <v>4</v>
      </c>
      <c r="J5" s="41" t="s">
        <v>5</v>
      </c>
      <c r="K5" s="42" t="s">
        <v>6</v>
      </c>
      <c r="L5" s="43" t="str">
        <f>G5</f>
        <v>FINAL READING 01/11/12</v>
      </c>
      <c r="M5" s="41" t="str">
        <f>H5</f>
        <v>INTIAL READING 01/10/12</v>
      </c>
      <c r="N5" s="41" t="s">
        <v>4</v>
      </c>
      <c r="O5" s="41" t="s">
        <v>5</v>
      </c>
      <c r="P5" s="42" t="s">
        <v>6</v>
      </c>
      <c r="Q5" s="42" t="s">
        <v>323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15.75" customHeight="1" thickTop="1">
      <c r="A7" s="353"/>
      <c r="B7" s="461"/>
      <c r="C7" s="424"/>
      <c r="D7" s="424"/>
      <c r="E7" s="424"/>
      <c r="F7" s="424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5.75" customHeight="1">
      <c r="A8" s="355"/>
      <c r="B8" s="463" t="s">
        <v>14</v>
      </c>
      <c r="C8" s="442"/>
      <c r="D8" s="471"/>
      <c r="E8" s="471"/>
      <c r="F8" s="442"/>
      <c r="G8" s="448"/>
      <c r="H8" s="23"/>
      <c r="I8" s="23"/>
      <c r="J8" s="23"/>
      <c r="K8" s="244"/>
      <c r="L8" s="102"/>
      <c r="M8" s="23"/>
      <c r="N8" s="23"/>
      <c r="O8" s="23"/>
      <c r="P8" s="244"/>
      <c r="Q8" s="184"/>
    </row>
    <row r="9" spans="1:17" ht="15.75" customHeight="1">
      <c r="A9" s="355">
        <v>1</v>
      </c>
      <c r="B9" s="462" t="s">
        <v>15</v>
      </c>
      <c r="C9" s="442">
        <v>4864904</v>
      </c>
      <c r="D9" s="470" t="s">
        <v>12</v>
      </c>
      <c r="E9" s="431" t="s">
        <v>360</v>
      </c>
      <c r="F9" s="442">
        <v>-1000</v>
      </c>
      <c r="G9" s="448">
        <v>15291</v>
      </c>
      <c r="H9" s="449">
        <v>15630</v>
      </c>
      <c r="I9" s="449">
        <f aca="true" t="shared" si="0" ref="I9:I59">G9-H9</f>
        <v>-339</v>
      </c>
      <c r="J9" s="449">
        <f aca="true" t="shared" si="1" ref="J9:J59">$F9*I9</f>
        <v>339000</v>
      </c>
      <c r="K9" s="450">
        <f aca="true" t="shared" si="2" ref="K9:K59">J9/1000000</f>
        <v>0.339</v>
      </c>
      <c r="L9" s="448">
        <v>978138</v>
      </c>
      <c r="M9" s="449">
        <v>978138</v>
      </c>
      <c r="N9" s="449">
        <f>L9-M9</f>
        <v>0</v>
      </c>
      <c r="O9" s="449">
        <f aca="true" t="shared" si="3" ref="O9:O59">$F9*N9</f>
        <v>0</v>
      </c>
      <c r="P9" s="450">
        <f aca="true" t="shared" si="4" ref="P9:P59">O9/1000000</f>
        <v>0</v>
      </c>
      <c r="Q9" s="184"/>
    </row>
    <row r="10" spans="1:17" ht="16.5">
      <c r="A10" s="355">
        <v>2</v>
      </c>
      <c r="B10" s="462" t="s">
        <v>396</v>
      </c>
      <c r="C10" s="442">
        <v>5128432</v>
      </c>
      <c r="D10" s="470" t="s">
        <v>12</v>
      </c>
      <c r="E10" s="431" t="s">
        <v>360</v>
      </c>
      <c r="F10" s="442">
        <v>-1000</v>
      </c>
      <c r="G10" s="448">
        <v>17</v>
      </c>
      <c r="H10" s="449">
        <v>6</v>
      </c>
      <c r="I10" s="449">
        <f>G10-H10</f>
        <v>11</v>
      </c>
      <c r="J10" s="449">
        <f t="shared" si="1"/>
        <v>-11000</v>
      </c>
      <c r="K10" s="450">
        <f t="shared" si="2"/>
        <v>-0.011</v>
      </c>
      <c r="L10" s="448">
        <v>999418</v>
      </c>
      <c r="M10" s="449">
        <v>999420</v>
      </c>
      <c r="N10" s="449">
        <f>L10-M10</f>
        <v>-2</v>
      </c>
      <c r="O10" s="449">
        <f t="shared" si="3"/>
        <v>2000</v>
      </c>
      <c r="P10" s="450">
        <f t="shared" si="4"/>
        <v>0.002</v>
      </c>
      <c r="Q10" s="711"/>
    </row>
    <row r="11" spans="1:17" ht="15.75" customHeight="1">
      <c r="A11" s="355">
        <v>3</v>
      </c>
      <c r="B11" s="462" t="s">
        <v>17</v>
      </c>
      <c r="C11" s="442">
        <v>4864905</v>
      </c>
      <c r="D11" s="470" t="s">
        <v>12</v>
      </c>
      <c r="E11" s="431" t="s">
        <v>360</v>
      </c>
      <c r="F11" s="442">
        <v>-1000</v>
      </c>
      <c r="G11" s="448">
        <v>17185</v>
      </c>
      <c r="H11" s="449">
        <v>17158</v>
      </c>
      <c r="I11" s="449">
        <f t="shared" si="0"/>
        <v>27</v>
      </c>
      <c r="J11" s="449">
        <f t="shared" si="1"/>
        <v>-27000</v>
      </c>
      <c r="K11" s="450">
        <f t="shared" si="2"/>
        <v>-0.027</v>
      </c>
      <c r="L11" s="448">
        <v>996385</v>
      </c>
      <c r="M11" s="449">
        <v>996385</v>
      </c>
      <c r="N11" s="449">
        <f>L11-M11</f>
        <v>0</v>
      </c>
      <c r="O11" s="449">
        <f t="shared" si="3"/>
        <v>0</v>
      </c>
      <c r="P11" s="450">
        <f t="shared" si="4"/>
        <v>0</v>
      </c>
      <c r="Q11" s="184"/>
    </row>
    <row r="12" spans="1:17" ht="15.75" customHeight="1">
      <c r="A12" s="355"/>
      <c r="B12" s="463" t="s">
        <v>18</v>
      </c>
      <c r="C12" s="442"/>
      <c r="D12" s="471"/>
      <c r="E12" s="471"/>
      <c r="F12" s="442"/>
      <c r="G12" s="448"/>
      <c r="H12" s="449"/>
      <c r="I12" s="449"/>
      <c r="J12" s="449"/>
      <c r="K12" s="450"/>
      <c r="L12" s="448"/>
      <c r="M12" s="449"/>
      <c r="N12" s="449"/>
      <c r="O12" s="449"/>
      <c r="P12" s="450"/>
      <c r="Q12" s="184"/>
    </row>
    <row r="13" spans="1:17" ht="15.75" customHeight="1">
      <c r="A13" s="355">
        <v>4</v>
      </c>
      <c r="B13" s="462" t="s">
        <v>15</v>
      </c>
      <c r="C13" s="442">
        <v>4864912</v>
      </c>
      <c r="D13" s="470" t="s">
        <v>12</v>
      </c>
      <c r="E13" s="431" t="s">
        <v>360</v>
      </c>
      <c r="F13" s="442">
        <v>-1000</v>
      </c>
      <c r="G13" s="448">
        <v>974703</v>
      </c>
      <c r="H13" s="449">
        <v>974288</v>
      </c>
      <c r="I13" s="449">
        <f t="shared" si="0"/>
        <v>415</v>
      </c>
      <c r="J13" s="449">
        <f t="shared" si="1"/>
        <v>-415000</v>
      </c>
      <c r="K13" s="450">
        <f t="shared" si="2"/>
        <v>-0.415</v>
      </c>
      <c r="L13" s="448">
        <v>977886</v>
      </c>
      <c r="M13" s="449">
        <v>977886</v>
      </c>
      <c r="N13" s="449">
        <f>L13-M13</f>
        <v>0</v>
      </c>
      <c r="O13" s="449">
        <f t="shared" si="3"/>
        <v>0</v>
      </c>
      <c r="P13" s="450">
        <f t="shared" si="4"/>
        <v>0</v>
      </c>
      <c r="Q13" s="184"/>
    </row>
    <row r="14" spans="1:17" ht="15.75" customHeight="1">
      <c r="A14" s="355">
        <v>5</v>
      </c>
      <c r="B14" s="462" t="s">
        <v>16</v>
      </c>
      <c r="C14" s="442">
        <v>4864913</v>
      </c>
      <c r="D14" s="470" t="s">
        <v>12</v>
      </c>
      <c r="E14" s="431" t="s">
        <v>360</v>
      </c>
      <c r="F14" s="442">
        <v>-1000</v>
      </c>
      <c r="G14" s="448">
        <v>921433</v>
      </c>
      <c r="H14" s="449">
        <v>921674</v>
      </c>
      <c r="I14" s="449">
        <f t="shared" si="0"/>
        <v>-241</v>
      </c>
      <c r="J14" s="449">
        <f t="shared" si="1"/>
        <v>241000</v>
      </c>
      <c r="K14" s="450">
        <f t="shared" si="2"/>
        <v>0.241</v>
      </c>
      <c r="L14" s="448">
        <v>946577</v>
      </c>
      <c r="M14" s="449">
        <v>946610</v>
      </c>
      <c r="N14" s="449">
        <f>L14-M14</f>
        <v>-33</v>
      </c>
      <c r="O14" s="449">
        <f t="shared" si="3"/>
        <v>33000</v>
      </c>
      <c r="P14" s="450">
        <f t="shared" si="4"/>
        <v>0.033</v>
      </c>
      <c r="Q14" s="184"/>
    </row>
    <row r="15" spans="1:17" ht="15.75" customHeight="1">
      <c r="A15" s="355"/>
      <c r="B15" s="463" t="s">
        <v>21</v>
      </c>
      <c r="C15" s="442"/>
      <c r="D15" s="471"/>
      <c r="E15" s="431"/>
      <c r="F15" s="442"/>
      <c r="G15" s="448"/>
      <c r="H15" s="449"/>
      <c r="I15" s="449"/>
      <c r="J15" s="449"/>
      <c r="K15" s="450"/>
      <c r="L15" s="448"/>
      <c r="M15" s="449"/>
      <c r="N15" s="449"/>
      <c r="O15" s="449"/>
      <c r="P15" s="450"/>
      <c r="Q15" s="184"/>
    </row>
    <row r="16" spans="1:17" ht="15.75" customHeight="1">
      <c r="A16" s="355">
        <v>6</v>
      </c>
      <c r="B16" s="462" t="s">
        <v>15</v>
      </c>
      <c r="C16" s="442">
        <v>4864982</v>
      </c>
      <c r="D16" s="470" t="s">
        <v>12</v>
      </c>
      <c r="E16" s="431" t="s">
        <v>360</v>
      </c>
      <c r="F16" s="442">
        <v>-1000</v>
      </c>
      <c r="G16" s="448">
        <v>18645</v>
      </c>
      <c r="H16" s="449">
        <v>18700</v>
      </c>
      <c r="I16" s="449">
        <f t="shared" si="0"/>
        <v>-55</v>
      </c>
      <c r="J16" s="449">
        <f t="shared" si="1"/>
        <v>55000</v>
      </c>
      <c r="K16" s="450">
        <f t="shared" si="2"/>
        <v>0.055</v>
      </c>
      <c r="L16" s="448">
        <v>17386</v>
      </c>
      <c r="M16" s="449">
        <v>17384</v>
      </c>
      <c r="N16" s="449">
        <f>L16-M16</f>
        <v>2</v>
      </c>
      <c r="O16" s="449">
        <f t="shared" si="3"/>
        <v>-2000</v>
      </c>
      <c r="P16" s="450">
        <f t="shared" si="4"/>
        <v>-0.002</v>
      </c>
      <c r="Q16" s="184"/>
    </row>
    <row r="17" spans="1:17" ht="15.75" customHeight="1">
      <c r="A17" s="355">
        <v>7</v>
      </c>
      <c r="B17" s="462" t="s">
        <v>16</v>
      </c>
      <c r="C17" s="442">
        <v>4864983</v>
      </c>
      <c r="D17" s="470" t="s">
        <v>12</v>
      </c>
      <c r="E17" s="431" t="s">
        <v>360</v>
      </c>
      <c r="F17" s="442">
        <v>-1000</v>
      </c>
      <c r="G17" s="448">
        <v>19530</v>
      </c>
      <c r="H17" s="449">
        <v>19615</v>
      </c>
      <c r="I17" s="449">
        <f t="shared" si="0"/>
        <v>-85</v>
      </c>
      <c r="J17" s="449">
        <f t="shared" si="1"/>
        <v>85000</v>
      </c>
      <c r="K17" s="450">
        <f t="shared" si="2"/>
        <v>0.085</v>
      </c>
      <c r="L17" s="448">
        <v>13351</v>
      </c>
      <c r="M17" s="449">
        <v>13350</v>
      </c>
      <c r="N17" s="449">
        <f>L17-M17</f>
        <v>1</v>
      </c>
      <c r="O17" s="449">
        <f t="shared" si="3"/>
        <v>-1000</v>
      </c>
      <c r="P17" s="450">
        <f t="shared" si="4"/>
        <v>-0.001</v>
      </c>
      <c r="Q17" s="184"/>
    </row>
    <row r="18" spans="1:17" ht="20.25" customHeight="1">
      <c r="A18" s="355">
        <v>8</v>
      </c>
      <c r="B18" s="462" t="s">
        <v>22</v>
      </c>
      <c r="C18" s="442">
        <v>4864953</v>
      </c>
      <c r="D18" s="470" t="s">
        <v>12</v>
      </c>
      <c r="E18" s="431" t="s">
        <v>360</v>
      </c>
      <c r="F18" s="442">
        <v>-1250</v>
      </c>
      <c r="G18" s="448">
        <v>16669</v>
      </c>
      <c r="H18" s="449">
        <v>16705</v>
      </c>
      <c r="I18" s="449">
        <f>G18-H18</f>
        <v>-36</v>
      </c>
      <c r="J18" s="449">
        <f t="shared" si="1"/>
        <v>45000</v>
      </c>
      <c r="K18" s="450">
        <f t="shared" si="2"/>
        <v>0.045</v>
      </c>
      <c r="L18" s="448">
        <v>996521</v>
      </c>
      <c r="M18" s="449">
        <v>996523</v>
      </c>
      <c r="N18" s="449">
        <f>L18-M18</f>
        <v>-2</v>
      </c>
      <c r="O18" s="449">
        <f t="shared" si="3"/>
        <v>2500</v>
      </c>
      <c r="P18" s="450">
        <f t="shared" si="4"/>
        <v>0.0025</v>
      </c>
      <c r="Q18" s="623"/>
    </row>
    <row r="19" spans="1:17" ht="15.75" customHeight="1">
      <c r="A19" s="355">
        <v>9</v>
      </c>
      <c r="B19" s="462" t="s">
        <v>23</v>
      </c>
      <c r="C19" s="442">
        <v>4864984</v>
      </c>
      <c r="D19" s="470" t="s">
        <v>12</v>
      </c>
      <c r="E19" s="431" t="s">
        <v>360</v>
      </c>
      <c r="F19" s="442">
        <v>-1000</v>
      </c>
      <c r="G19" s="448">
        <v>15149</v>
      </c>
      <c r="H19" s="449">
        <v>15490</v>
      </c>
      <c r="I19" s="449">
        <f t="shared" si="0"/>
        <v>-341</v>
      </c>
      <c r="J19" s="449">
        <f t="shared" si="1"/>
        <v>341000</v>
      </c>
      <c r="K19" s="450">
        <f t="shared" si="2"/>
        <v>0.341</v>
      </c>
      <c r="L19" s="448">
        <v>986581</v>
      </c>
      <c r="M19" s="449">
        <v>986582</v>
      </c>
      <c r="N19" s="449">
        <f>L19-M19</f>
        <v>-1</v>
      </c>
      <c r="O19" s="449">
        <f t="shared" si="3"/>
        <v>1000</v>
      </c>
      <c r="P19" s="450">
        <f t="shared" si="4"/>
        <v>0.001</v>
      </c>
      <c r="Q19" s="184"/>
    </row>
    <row r="20" spans="1:17" ht="15.75" customHeight="1">
      <c r="A20" s="355"/>
      <c r="B20" s="463" t="s">
        <v>24</v>
      </c>
      <c r="C20" s="442"/>
      <c r="D20" s="471"/>
      <c r="E20" s="431"/>
      <c r="F20" s="442"/>
      <c r="G20" s="448"/>
      <c r="H20" s="449"/>
      <c r="I20" s="449"/>
      <c r="J20" s="449"/>
      <c r="K20" s="450"/>
      <c r="L20" s="448"/>
      <c r="M20" s="449"/>
      <c r="N20" s="449"/>
      <c r="O20" s="449"/>
      <c r="P20" s="450"/>
      <c r="Q20" s="184"/>
    </row>
    <row r="21" spans="1:17" ht="15.75" customHeight="1">
      <c r="A21" s="355">
        <v>10</v>
      </c>
      <c r="B21" s="462" t="s">
        <v>15</v>
      </c>
      <c r="C21" s="442">
        <v>4864939</v>
      </c>
      <c r="D21" s="470" t="s">
        <v>12</v>
      </c>
      <c r="E21" s="431" t="s">
        <v>360</v>
      </c>
      <c r="F21" s="442">
        <v>-1000</v>
      </c>
      <c r="G21" s="448">
        <v>32817</v>
      </c>
      <c r="H21" s="449">
        <v>33314</v>
      </c>
      <c r="I21" s="449">
        <f t="shared" si="0"/>
        <v>-497</v>
      </c>
      <c r="J21" s="449">
        <f t="shared" si="1"/>
        <v>497000</v>
      </c>
      <c r="K21" s="450">
        <f t="shared" si="2"/>
        <v>0.497</v>
      </c>
      <c r="L21" s="448">
        <v>9657</v>
      </c>
      <c r="M21" s="449">
        <v>9657</v>
      </c>
      <c r="N21" s="449">
        <f>L21-M21</f>
        <v>0</v>
      </c>
      <c r="O21" s="449">
        <f t="shared" si="3"/>
        <v>0</v>
      </c>
      <c r="P21" s="450">
        <f t="shared" si="4"/>
        <v>0</v>
      </c>
      <c r="Q21" s="184"/>
    </row>
    <row r="22" spans="1:17" ht="15.75" customHeight="1">
      <c r="A22" s="355">
        <v>11</v>
      </c>
      <c r="B22" s="462" t="s">
        <v>25</v>
      </c>
      <c r="C22" s="442">
        <v>4864940</v>
      </c>
      <c r="D22" s="470" t="s">
        <v>12</v>
      </c>
      <c r="E22" s="431" t="s">
        <v>360</v>
      </c>
      <c r="F22" s="442">
        <v>-1000</v>
      </c>
      <c r="G22" s="448">
        <v>999056</v>
      </c>
      <c r="H22" s="449">
        <v>999738</v>
      </c>
      <c r="I22" s="449">
        <f t="shared" si="0"/>
        <v>-682</v>
      </c>
      <c r="J22" s="449">
        <f t="shared" si="1"/>
        <v>682000</v>
      </c>
      <c r="K22" s="450">
        <f t="shared" si="2"/>
        <v>0.682</v>
      </c>
      <c r="L22" s="448">
        <v>4077</v>
      </c>
      <c r="M22" s="449">
        <v>4077</v>
      </c>
      <c r="N22" s="449">
        <f>L22-M22</f>
        <v>0</v>
      </c>
      <c r="O22" s="449">
        <f t="shared" si="3"/>
        <v>0</v>
      </c>
      <c r="P22" s="450">
        <f t="shared" si="4"/>
        <v>0</v>
      </c>
      <c r="Q22" s="184"/>
    </row>
    <row r="23" spans="1:17" ht="16.5">
      <c r="A23" s="355">
        <v>12</v>
      </c>
      <c r="B23" s="462" t="s">
        <v>22</v>
      </c>
      <c r="C23" s="442">
        <v>5128410</v>
      </c>
      <c r="D23" s="470" t="s">
        <v>12</v>
      </c>
      <c r="E23" s="431" t="s">
        <v>360</v>
      </c>
      <c r="F23" s="442">
        <v>-1000</v>
      </c>
      <c r="G23" s="448">
        <v>996853</v>
      </c>
      <c r="H23" s="449">
        <v>997113</v>
      </c>
      <c r="I23" s="449">
        <f>G23-H23</f>
        <v>-260</v>
      </c>
      <c r="J23" s="449">
        <f t="shared" si="1"/>
        <v>260000</v>
      </c>
      <c r="K23" s="450">
        <f t="shared" si="2"/>
        <v>0.26</v>
      </c>
      <c r="L23" s="448">
        <v>999744</v>
      </c>
      <c r="M23" s="449">
        <v>999745</v>
      </c>
      <c r="N23" s="449">
        <f>L23-M23</f>
        <v>-1</v>
      </c>
      <c r="O23" s="449">
        <f t="shared" si="3"/>
        <v>1000</v>
      </c>
      <c r="P23" s="450">
        <f t="shared" si="4"/>
        <v>0.001</v>
      </c>
      <c r="Q23" s="623"/>
    </row>
    <row r="24" spans="1:17" ht="18.75" customHeight="1">
      <c r="A24" s="355">
        <v>13</v>
      </c>
      <c r="B24" s="462" t="s">
        <v>26</v>
      </c>
      <c r="C24" s="442">
        <v>4865060</v>
      </c>
      <c r="D24" s="470" t="s">
        <v>12</v>
      </c>
      <c r="E24" s="431" t="s">
        <v>360</v>
      </c>
      <c r="F24" s="442">
        <v>1000</v>
      </c>
      <c r="G24" s="448">
        <v>942433</v>
      </c>
      <c r="H24" s="449">
        <v>944909</v>
      </c>
      <c r="I24" s="449">
        <f t="shared" si="0"/>
        <v>-2476</v>
      </c>
      <c r="J24" s="449">
        <f t="shared" si="1"/>
        <v>-2476000</v>
      </c>
      <c r="K24" s="450">
        <f t="shared" si="2"/>
        <v>-2.476</v>
      </c>
      <c r="L24" s="448">
        <v>920532</v>
      </c>
      <c r="M24" s="449">
        <v>920532</v>
      </c>
      <c r="N24" s="449">
        <f>L24-M24</f>
        <v>0</v>
      </c>
      <c r="O24" s="449">
        <f t="shared" si="3"/>
        <v>0</v>
      </c>
      <c r="P24" s="450">
        <f t="shared" si="4"/>
        <v>0</v>
      </c>
      <c r="Q24" s="184"/>
    </row>
    <row r="25" spans="1:17" ht="15.75" customHeight="1">
      <c r="A25" s="355"/>
      <c r="B25" s="463" t="s">
        <v>27</v>
      </c>
      <c r="C25" s="442"/>
      <c r="D25" s="471"/>
      <c r="E25" s="431"/>
      <c r="F25" s="442"/>
      <c r="G25" s="448"/>
      <c r="H25" s="449"/>
      <c r="I25" s="449"/>
      <c r="J25" s="449"/>
      <c r="K25" s="450"/>
      <c r="L25" s="448"/>
      <c r="M25" s="449"/>
      <c r="N25" s="449"/>
      <c r="O25" s="449"/>
      <c r="P25" s="450"/>
      <c r="Q25" s="184"/>
    </row>
    <row r="26" spans="1:17" ht="15.75" customHeight="1">
      <c r="A26" s="355">
        <v>14</v>
      </c>
      <c r="B26" s="462" t="s">
        <v>15</v>
      </c>
      <c r="C26" s="442">
        <v>4865034</v>
      </c>
      <c r="D26" s="470" t="s">
        <v>12</v>
      </c>
      <c r="E26" s="431" t="s">
        <v>360</v>
      </c>
      <c r="F26" s="442">
        <v>-1000</v>
      </c>
      <c r="G26" s="448">
        <v>996925</v>
      </c>
      <c r="H26" s="449">
        <v>997157</v>
      </c>
      <c r="I26" s="449">
        <f t="shared" si="0"/>
        <v>-232</v>
      </c>
      <c r="J26" s="449">
        <f t="shared" si="1"/>
        <v>232000</v>
      </c>
      <c r="K26" s="450">
        <f t="shared" si="2"/>
        <v>0.232</v>
      </c>
      <c r="L26" s="448">
        <v>16941</v>
      </c>
      <c r="M26" s="449">
        <v>16941</v>
      </c>
      <c r="N26" s="449">
        <f>L26-M26</f>
        <v>0</v>
      </c>
      <c r="O26" s="449">
        <f t="shared" si="3"/>
        <v>0</v>
      </c>
      <c r="P26" s="450">
        <f t="shared" si="4"/>
        <v>0</v>
      </c>
      <c r="Q26" s="184"/>
    </row>
    <row r="27" spans="1:17" ht="15.75" customHeight="1">
      <c r="A27" s="355">
        <v>15</v>
      </c>
      <c r="B27" s="462" t="s">
        <v>16</v>
      </c>
      <c r="C27" s="442">
        <v>4865035</v>
      </c>
      <c r="D27" s="470" t="s">
        <v>12</v>
      </c>
      <c r="E27" s="431" t="s">
        <v>360</v>
      </c>
      <c r="F27" s="442">
        <v>-1000</v>
      </c>
      <c r="G27" s="448">
        <v>999658</v>
      </c>
      <c r="H27" s="449">
        <v>999758</v>
      </c>
      <c r="I27" s="449">
        <f t="shared" si="0"/>
        <v>-100</v>
      </c>
      <c r="J27" s="449">
        <f t="shared" si="1"/>
        <v>100000</v>
      </c>
      <c r="K27" s="450">
        <f t="shared" si="2"/>
        <v>0.1</v>
      </c>
      <c r="L27" s="448">
        <v>19631</v>
      </c>
      <c r="M27" s="449">
        <v>19631</v>
      </c>
      <c r="N27" s="449">
        <f>L27-M27</f>
        <v>0</v>
      </c>
      <c r="O27" s="449">
        <f t="shared" si="3"/>
        <v>0</v>
      </c>
      <c r="P27" s="450">
        <f t="shared" si="4"/>
        <v>0</v>
      </c>
      <c r="Q27" s="184"/>
    </row>
    <row r="28" spans="1:17" ht="15.75" customHeight="1">
      <c r="A28" s="355">
        <v>16</v>
      </c>
      <c r="B28" s="462" t="s">
        <v>17</v>
      </c>
      <c r="C28" s="442">
        <v>4902500</v>
      </c>
      <c r="D28" s="470" t="s">
        <v>12</v>
      </c>
      <c r="E28" s="431" t="s">
        <v>360</v>
      </c>
      <c r="F28" s="442">
        <v>-1000</v>
      </c>
      <c r="G28" s="448">
        <v>717</v>
      </c>
      <c r="H28" s="449">
        <v>764</v>
      </c>
      <c r="I28" s="449">
        <f t="shared" si="0"/>
        <v>-47</v>
      </c>
      <c r="J28" s="449">
        <f t="shared" si="1"/>
        <v>47000</v>
      </c>
      <c r="K28" s="450">
        <f t="shared" si="2"/>
        <v>0.047</v>
      </c>
      <c r="L28" s="448">
        <v>20158</v>
      </c>
      <c r="M28" s="449">
        <v>20184</v>
      </c>
      <c r="N28" s="449">
        <f>L28-M28</f>
        <v>-26</v>
      </c>
      <c r="O28" s="449">
        <f t="shared" si="3"/>
        <v>26000</v>
      </c>
      <c r="P28" s="450">
        <f t="shared" si="4"/>
        <v>0.026</v>
      </c>
      <c r="Q28" s="184"/>
    </row>
    <row r="29" spans="1:17" ht="15.75" customHeight="1">
      <c r="A29" s="355"/>
      <c r="B29" s="462"/>
      <c r="C29" s="442"/>
      <c r="D29" s="470"/>
      <c r="E29" s="431"/>
      <c r="F29" s="442"/>
      <c r="G29" s="448"/>
      <c r="H29" s="449"/>
      <c r="I29" s="449"/>
      <c r="J29" s="449"/>
      <c r="K29" s="450"/>
      <c r="L29" s="448"/>
      <c r="M29" s="449"/>
      <c r="N29" s="449"/>
      <c r="O29" s="449"/>
      <c r="P29" s="450"/>
      <c r="Q29" s="184"/>
    </row>
    <row r="30" spans="1:17" ht="15.75" customHeight="1">
      <c r="A30" s="355"/>
      <c r="B30" s="463" t="s">
        <v>28</v>
      </c>
      <c r="C30" s="442"/>
      <c r="D30" s="471"/>
      <c r="E30" s="431"/>
      <c r="F30" s="442"/>
      <c r="G30" s="448"/>
      <c r="H30" s="449"/>
      <c r="I30" s="449"/>
      <c r="J30" s="449"/>
      <c r="K30" s="450"/>
      <c r="L30" s="448"/>
      <c r="M30" s="449"/>
      <c r="N30" s="449"/>
      <c r="O30" s="449"/>
      <c r="P30" s="450"/>
      <c r="Q30" s="184"/>
    </row>
    <row r="31" spans="1:17" ht="15.75" customHeight="1">
      <c r="A31" s="355">
        <v>17</v>
      </c>
      <c r="B31" s="462" t="s">
        <v>29</v>
      </c>
      <c r="C31" s="442">
        <v>4864886</v>
      </c>
      <c r="D31" s="470" t="s">
        <v>12</v>
      </c>
      <c r="E31" s="431" t="s">
        <v>360</v>
      </c>
      <c r="F31" s="442">
        <v>1000</v>
      </c>
      <c r="G31" s="448">
        <v>999527</v>
      </c>
      <c r="H31" s="449">
        <v>999545</v>
      </c>
      <c r="I31" s="449">
        <f t="shared" si="0"/>
        <v>-18</v>
      </c>
      <c r="J31" s="449">
        <f t="shared" si="1"/>
        <v>-18000</v>
      </c>
      <c r="K31" s="450">
        <f t="shared" si="2"/>
        <v>-0.018</v>
      </c>
      <c r="L31" s="448">
        <v>26930</v>
      </c>
      <c r="M31" s="449">
        <v>27011</v>
      </c>
      <c r="N31" s="449">
        <f aca="true" t="shared" si="5" ref="N31:N36">L31-M31</f>
        <v>-81</v>
      </c>
      <c r="O31" s="449">
        <f t="shared" si="3"/>
        <v>-81000</v>
      </c>
      <c r="P31" s="450">
        <f t="shared" si="4"/>
        <v>-0.081</v>
      </c>
      <c r="Q31" s="184"/>
    </row>
    <row r="32" spans="1:17" ht="15.75" customHeight="1">
      <c r="A32" s="355">
        <v>18</v>
      </c>
      <c r="B32" s="462" t="s">
        <v>30</v>
      </c>
      <c r="C32" s="442">
        <v>4864887</v>
      </c>
      <c r="D32" s="470" t="s">
        <v>12</v>
      </c>
      <c r="E32" s="431" t="s">
        <v>360</v>
      </c>
      <c r="F32" s="442">
        <v>1000</v>
      </c>
      <c r="G32" s="448">
        <v>230</v>
      </c>
      <c r="H32" s="449">
        <v>218</v>
      </c>
      <c r="I32" s="449">
        <f t="shared" si="0"/>
        <v>12</v>
      </c>
      <c r="J32" s="449">
        <f t="shared" si="1"/>
        <v>12000</v>
      </c>
      <c r="K32" s="450">
        <f t="shared" si="2"/>
        <v>0.012</v>
      </c>
      <c r="L32" s="448">
        <v>27804</v>
      </c>
      <c r="M32" s="449">
        <v>27733</v>
      </c>
      <c r="N32" s="449">
        <f t="shared" si="5"/>
        <v>71</v>
      </c>
      <c r="O32" s="449">
        <f t="shared" si="3"/>
        <v>71000</v>
      </c>
      <c r="P32" s="450">
        <f t="shared" si="4"/>
        <v>0.071</v>
      </c>
      <c r="Q32" s="184"/>
    </row>
    <row r="33" spans="1:17" ht="15.75" customHeight="1">
      <c r="A33" s="355">
        <v>19</v>
      </c>
      <c r="B33" s="462" t="s">
        <v>31</v>
      </c>
      <c r="C33" s="442">
        <v>4864798</v>
      </c>
      <c r="D33" s="470" t="s">
        <v>12</v>
      </c>
      <c r="E33" s="431" t="s">
        <v>360</v>
      </c>
      <c r="F33" s="442">
        <v>100</v>
      </c>
      <c r="G33" s="448">
        <v>2340</v>
      </c>
      <c r="H33" s="449">
        <v>2339</v>
      </c>
      <c r="I33" s="449">
        <f t="shared" si="0"/>
        <v>1</v>
      </c>
      <c r="J33" s="449">
        <f t="shared" si="1"/>
        <v>100</v>
      </c>
      <c r="K33" s="450">
        <f t="shared" si="2"/>
        <v>0.0001</v>
      </c>
      <c r="L33" s="448">
        <v>135827</v>
      </c>
      <c r="M33" s="449">
        <v>135603</v>
      </c>
      <c r="N33" s="449">
        <f t="shared" si="5"/>
        <v>224</v>
      </c>
      <c r="O33" s="449">
        <f t="shared" si="3"/>
        <v>22400</v>
      </c>
      <c r="P33" s="450">
        <f t="shared" si="4"/>
        <v>0.0224</v>
      </c>
      <c r="Q33" s="184"/>
    </row>
    <row r="34" spans="1:17" ht="15.75" customHeight="1">
      <c r="A34" s="355">
        <v>20</v>
      </c>
      <c r="B34" s="462" t="s">
        <v>32</v>
      </c>
      <c r="C34" s="442">
        <v>4864799</v>
      </c>
      <c r="D34" s="470" t="s">
        <v>12</v>
      </c>
      <c r="E34" s="431" t="s">
        <v>360</v>
      </c>
      <c r="F34" s="442">
        <v>100</v>
      </c>
      <c r="G34" s="448">
        <v>4257</v>
      </c>
      <c r="H34" s="449">
        <v>4219</v>
      </c>
      <c r="I34" s="449">
        <f t="shared" si="0"/>
        <v>38</v>
      </c>
      <c r="J34" s="449">
        <f t="shared" si="1"/>
        <v>3800</v>
      </c>
      <c r="K34" s="450">
        <f t="shared" si="2"/>
        <v>0.0038</v>
      </c>
      <c r="L34" s="448">
        <v>202200</v>
      </c>
      <c r="M34" s="449">
        <v>201669</v>
      </c>
      <c r="N34" s="449">
        <f t="shared" si="5"/>
        <v>531</v>
      </c>
      <c r="O34" s="449">
        <f t="shared" si="3"/>
        <v>53100</v>
      </c>
      <c r="P34" s="450">
        <f t="shared" si="4"/>
        <v>0.0531</v>
      </c>
      <c r="Q34" s="184"/>
    </row>
    <row r="35" spans="1:17" ht="15.75" customHeight="1">
      <c r="A35" s="355">
        <v>21</v>
      </c>
      <c r="B35" s="462" t="s">
        <v>33</v>
      </c>
      <c r="C35" s="442">
        <v>4864888</v>
      </c>
      <c r="D35" s="470" t="s">
        <v>12</v>
      </c>
      <c r="E35" s="431" t="s">
        <v>360</v>
      </c>
      <c r="F35" s="442">
        <v>1000</v>
      </c>
      <c r="G35" s="448">
        <v>996024</v>
      </c>
      <c r="H35" s="449">
        <v>996022</v>
      </c>
      <c r="I35" s="449">
        <f t="shared" si="0"/>
        <v>2</v>
      </c>
      <c r="J35" s="449">
        <f t="shared" si="1"/>
        <v>2000</v>
      </c>
      <c r="K35" s="450">
        <f t="shared" si="2"/>
        <v>0.002</v>
      </c>
      <c r="L35" s="448">
        <v>999202</v>
      </c>
      <c r="M35" s="449">
        <v>999182</v>
      </c>
      <c r="N35" s="449">
        <f t="shared" si="5"/>
        <v>20</v>
      </c>
      <c r="O35" s="449">
        <f t="shared" si="3"/>
        <v>20000</v>
      </c>
      <c r="P35" s="450">
        <f t="shared" si="4"/>
        <v>0.02</v>
      </c>
      <c r="Q35" s="184"/>
    </row>
    <row r="36" spans="1:17" ht="21" customHeight="1">
      <c r="A36" s="355">
        <v>22</v>
      </c>
      <c r="B36" s="462" t="s">
        <v>390</v>
      </c>
      <c r="C36" s="442">
        <v>5128402</v>
      </c>
      <c r="D36" s="470" t="s">
        <v>12</v>
      </c>
      <c r="E36" s="431" t="s">
        <v>360</v>
      </c>
      <c r="F36" s="442">
        <v>1000</v>
      </c>
      <c r="G36" s="448">
        <v>999913</v>
      </c>
      <c r="H36" s="449">
        <v>999910</v>
      </c>
      <c r="I36" s="449">
        <f>G36-H36</f>
        <v>3</v>
      </c>
      <c r="J36" s="449">
        <f t="shared" si="1"/>
        <v>3000</v>
      </c>
      <c r="K36" s="450">
        <f t="shared" si="2"/>
        <v>0.003</v>
      </c>
      <c r="L36" s="448">
        <v>5927</v>
      </c>
      <c r="M36" s="449">
        <v>5857</v>
      </c>
      <c r="N36" s="449">
        <f t="shared" si="5"/>
        <v>70</v>
      </c>
      <c r="O36" s="449">
        <f t="shared" si="3"/>
        <v>70000</v>
      </c>
      <c r="P36" s="450">
        <f t="shared" si="4"/>
        <v>0.07</v>
      </c>
      <c r="Q36" s="623"/>
    </row>
    <row r="37" spans="1:17" ht="15.75" customHeight="1">
      <c r="A37" s="355"/>
      <c r="B37" s="464" t="s">
        <v>34</v>
      </c>
      <c r="C37" s="442"/>
      <c r="D37" s="470"/>
      <c r="E37" s="431"/>
      <c r="F37" s="442"/>
      <c r="G37" s="448"/>
      <c r="H37" s="449"/>
      <c r="I37" s="449"/>
      <c r="J37" s="449"/>
      <c r="K37" s="450"/>
      <c r="L37" s="448"/>
      <c r="M37" s="449"/>
      <c r="N37" s="449"/>
      <c r="O37" s="449"/>
      <c r="P37" s="450"/>
      <c r="Q37" s="184"/>
    </row>
    <row r="38" spans="1:17" ht="15.75" customHeight="1">
      <c r="A38" s="355">
        <v>23</v>
      </c>
      <c r="B38" s="462" t="s">
        <v>387</v>
      </c>
      <c r="C38" s="442">
        <v>4865057</v>
      </c>
      <c r="D38" s="470" t="s">
        <v>12</v>
      </c>
      <c r="E38" s="431" t="s">
        <v>360</v>
      </c>
      <c r="F38" s="442">
        <v>1000</v>
      </c>
      <c r="G38" s="448">
        <v>652258</v>
      </c>
      <c r="H38" s="449">
        <v>652713</v>
      </c>
      <c r="I38" s="449">
        <f t="shared" si="0"/>
        <v>-455</v>
      </c>
      <c r="J38" s="449">
        <f t="shared" si="1"/>
        <v>-455000</v>
      </c>
      <c r="K38" s="450">
        <f t="shared" si="2"/>
        <v>-0.455</v>
      </c>
      <c r="L38" s="448">
        <v>800179</v>
      </c>
      <c r="M38" s="449">
        <v>800179</v>
      </c>
      <c r="N38" s="449">
        <f>L38-M38</f>
        <v>0</v>
      </c>
      <c r="O38" s="449">
        <f t="shared" si="3"/>
        <v>0</v>
      </c>
      <c r="P38" s="450">
        <f t="shared" si="4"/>
        <v>0</v>
      </c>
      <c r="Q38" s="623"/>
    </row>
    <row r="39" spans="1:17" ht="15.75" customHeight="1">
      <c r="A39" s="355">
        <v>24</v>
      </c>
      <c r="B39" s="462" t="s">
        <v>388</v>
      </c>
      <c r="C39" s="442">
        <v>4865058</v>
      </c>
      <c r="D39" s="470" t="s">
        <v>12</v>
      </c>
      <c r="E39" s="431" t="s">
        <v>360</v>
      </c>
      <c r="F39" s="442">
        <v>1000</v>
      </c>
      <c r="G39" s="448">
        <v>659555</v>
      </c>
      <c r="H39" s="449">
        <v>659766</v>
      </c>
      <c r="I39" s="449">
        <f t="shared" si="0"/>
        <v>-211</v>
      </c>
      <c r="J39" s="449">
        <f t="shared" si="1"/>
        <v>-211000</v>
      </c>
      <c r="K39" s="450">
        <f t="shared" si="2"/>
        <v>-0.211</v>
      </c>
      <c r="L39" s="448">
        <v>833096</v>
      </c>
      <c r="M39" s="449">
        <v>833096</v>
      </c>
      <c r="N39" s="449">
        <f>L39-M39</f>
        <v>0</v>
      </c>
      <c r="O39" s="449">
        <f t="shared" si="3"/>
        <v>0</v>
      </c>
      <c r="P39" s="450">
        <f t="shared" si="4"/>
        <v>0</v>
      </c>
      <c r="Q39" s="623"/>
    </row>
    <row r="40" spans="1:17" ht="15.75" customHeight="1">
      <c r="A40" s="355">
        <v>25</v>
      </c>
      <c r="B40" s="462" t="s">
        <v>35</v>
      </c>
      <c r="C40" s="442">
        <v>4864889</v>
      </c>
      <c r="D40" s="470" t="s">
        <v>12</v>
      </c>
      <c r="E40" s="431" t="s">
        <v>360</v>
      </c>
      <c r="F40" s="442">
        <v>1000</v>
      </c>
      <c r="G40" s="448">
        <v>991685</v>
      </c>
      <c r="H40" s="449">
        <v>991630</v>
      </c>
      <c r="I40" s="449">
        <f t="shared" si="0"/>
        <v>55</v>
      </c>
      <c r="J40" s="449">
        <f t="shared" si="1"/>
        <v>55000</v>
      </c>
      <c r="K40" s="450">
        <f t="shared" si="2"/>
        <v>0.055</v>
      </c>
      <c r="L40" s="448">
        <v>998292</v>
      </c>
      <c r="M40" s="449">
        <v>998292</v>
      </c>
      <c r="N40" s="449">
        <f>L40-M40</f>
        <v>0</v>
      </c>
      <c r="O40" s="449">
        <f t="shared" si="3"/>
        <v>0</v>
      </c>
      <c r="P40" s="450">
        <f t="shared" si="4"/>
        <v>0</v>
      </c>
      <c r="Q40" s="184"/>
    </row>
    <row r="41" spans="1:17" ht="15.75" customHeight="1">
      <c r="A41" s="355">
        <v>26</v>
      </c>
      <c r="B41" s="462" t="s">
        <v>36</v>
      </c>
      <c r="C41" s="442">
        <v>5128405</v>
      </c>
      <c r="D41" s="470" t="s">
        <v>12</v>
      </c>
      <c r="E41" s="431" t="s">
        <v>360</v>
      </c>
      <c r="F41" s="442">
        <v>500</v>
      </c>
      <c r="G41" s="448">
        <v>178</v>
      </c>
      <c r="H41" s="449">
        <v>114</v>
      </c>
      <c r="I41" s="449">
        <f t="shared" si="0"/>
        <v>64</v>
      </c>
      <c r="J41" s="449">
        <f t="shared" si="1"/>
        <v>32000</v>
      </c>
      <c r="K41" s="450">
        <f t="shared" si="2"/>
        <v>0.032</v>
      </c>
      <c r="L41" s="448">
        <v>163</v>
      </c>
      <c r="M41" s="449">
        <v>161</v>
      </c>
      <c r="N41" s="449">
        <f>L41-M41</f>
        <v>2</v>
      </c>
      <c r="O41" s="449">
        <f t="shared" si="3"/>
        <v>1000</v>
      </c>
      <c r="P41" s="450">
        <f t="shared" si="4"/>
        <v>0.001</v>
      </c>
      <c r="Q41" s="184"/>
    </row>
    <row r="42" spans="1:17" ht="15.75" customHeight="1">
      <c r="A42" s="355"/>
      <c r="B42" s="463" t="s">
        <v>37</v>
      </c>
      <c r="C42" s="442"/>
      <c r="D42" s="471"/>
      <c r="E42" s="431"/>
      <c r="F42" s="442"/>
      <c r="G42" s="448"/>
      <c r="H42" s="449"/>
      <c r="I42" s="449"/>
      <c r="J42" s="449"/>
      <c r="K42" s="450"/>
      <c r="L42" s="448"/>
      <c r="M42" s="449"/>
      <c r="N42" s="449"/>
      <c r="O42" s="449"/>
      <c r="P42" s="450"/>
      <c r="Q42" s="184"/>
    </row>
    <row r="43" spans="1:17" ht="15.75" customHeight="1">
      <c r="A43" s="355">
        <v>27</v>
      </c>
      <c r="B43" s="462" t="s">
        <v>38</v>
      </c>
      <c r="C43" s="442">
        <v>4865054</v>
      </c>
      <c r="D43" s="470" t="s">
        <v>12</v>
      </c>
      <c r="E43" s="431" t="s">
        <v>360</v>
      </c>
      <c r="F43" s="442">
        <v>-1000</v>
      </c>
      <c r="G43" s="448">
        <v>9222</v>
      </c>
      <c r="H43" s="449">
        <v>8417</v>
      </c>
      <c r="I43" s="449">
        <f t="shared" si="0"/>
        <v>805</v>
      </c>
      <c r="J43" s="449">
        <f t="shared" si="1"/>
        <v>-805000</v>
      </c>
      <c r="K43" s="450">
        <f t="shared" si="2"/>
        <v>-0.805</v>
      </c>
      <c r="L43" s="448">
        <v>981957</v>
      </c>
      <c r="M43" s="449">
        <v>981957</v>
      </c>
      <c r="N43" s="449">
        <f>L43-M43</f>
        <v>0</v>
      </c>
      <c r="O43" s="449">
        <f t="shared" si="3"/>
        <v>0</v>
      </c>
      <c r="P43" s="450">
        <f t="shared" si="4"/>
        <v>0</v>
      </c>
      <c r="Q43" s="184"/>
    </row>
    <row r="44" spans="1:17" ht="15.75" customHeight="1">
      <c r="A44" s="355">
        <v>28</v>
      </c>
      <c r="B44" s="462" t="s">
        <v>16</v>
      </c>
      <c r="C44" s="442">
        <v>4865055</v>
      </c>
      <c r="D44" s="470" t="s">
        <v>12</v>
      </c>
      <c r="E44" s="431" t="s">
        <v>360</v>
      </c>
      <c r="F44" s="442">
        <v>-1000</v>
      </c>
      <c r="G44" s="448">
        <v>1159</v>
      </c>
      <c r="H44" s="449">
        <v>524</v>
      </c>
      <c r="I44" s="449">
        <f t="shared" si="0"/>
        <v>635</v>
      </c>
      <c r="J44" s="449">
        <f t="shared" si="1"/>
        <v>-635000</v>
      </c>
      <c r="K44" s="450">
        <f t="shared" si="2"/>
        <v>-0.635</v>
      </c>
      <c r="L44" s="448">
        <v>948166</v>
      </c>
      <c r="M44" s="449">
        <v>948166</v>
      </c>
      <c r="N44" s="449">
        <f>L44-M44</f>
        <v>0</v>
      </c>
      <c r="O44" s="449">
        <f t="shared" si="3"/>
        <v>0</v>
      </c>
      <c r="P44" s="450">
        <f t="shared" si="4"/>
        <v>0</v>
      </c>
      <c r="Q44" s="184"/>
    </row>
    <row r="45" spans="1:17" ht="15.75" customHeight="1">
      <c r="A45" s="355"/>
      <c r="B45" s="463" t="s">
        <v>39</v>
      </c>
      <c r="C45" s="442"/>
      <c r="D45" s="471"/>
      <c r="E45" s="431"/>
      <c r="F45" s="442"/>
      <c r="G45" s="448"/>
      <c r="H45" s="449"/>
      <c r="I45" s="449"/>
      <c r="J45" s="449"/>
      <c r="K45" s="450"/>
      <c r="L45" s="448"/>
      <c r="M45" s="449"/>
      <c r="N45" s="449"/>
      <c r="O45" s="449"/>
      <c r="P45" s="450"/>
      <c r="Q45" s="184"/>
    </row>
    <row r="46" spans="1:17" ht="15.75" customHeight="1">
      <c r="A46" s="355">
        <v>29</v>
      </c>
      <c r="B46" s="462" t="s">
        <v>40</v>
      </c>
      <c r="C46" s="442">
        <v>4865056</v>
      </c>
      <c r="D46" s="470" t="s">
        <v>12</v>
      </c>
      <c r="E46" s="431" t="s">
        <v>360</v>
      </c>
      <c r="F46" s="442">
        <v>-1000</v>
      </c>
      <c r="G46" s="448">
        <v>991472</v>
      </c>
      <c r="H46" s="449">
        <v>991574</v>
      </c>
      <c r="I46" s="449">
        <f t="shared" si="0"/>
        <v>-102</v>
      </c>
      <c r="J46" s="449">
        <f t="shared" si="1"/>
        <v>102000</v>
      </c>
      <c r="K46" s="450">
        <f t="shared" si="2"/>
        <v>0.102</v>
      </c>
      <c r="L46" s="448">
        <v>928056</v>
      </c>
      <c r="M46" s="449">
        <v>928067</v>
      </c>
      <c r="N46" s="449">
        <f>L46-M46</f>
        <v>-11</v>
      </c>
      <c r="O46" s="449">
        <f t="shared" si="3"/>
        <v>11000</v>
      </c>
      <c r="P46" s="450">
        <f t="shared" si="4"/>
        <v>0.011</v>
      </c>
      <c r="Q46" s="184"/>
    </row>
    <row r="47" spans="1:17" ht="15.75" customHeight="1">
      <c r="A47" s="355"/>
      <c r="B47" s="463" t="s">
        <v>398</v>
      </c>
      <c r="C47" s="442"/>
      <c r="D47" s="470"/>
      <c r="E47" s="431"/>
      <c r="F47" s="442"/>
      <c r="G47" s="448"/>
      <c r="H47" s="449"/>
      <c r="I47" s="449"/>
      <c r="J47" s="449"/>
      <c r="K47" s="450"/>
      <c r="L47" s="448"/>
      <c r="M47" s="449"/>
      <c r="N47" s="449"/>
      <c r="O47" s="449"/>
      <c r="P47" s="450"/>
      <c r="Q47" s="184"/>
    </row>
    <row r="48" spans="1:17" ht="18.75" customHeight="1">
      <c r="A48" s="355">
        <v>30</v>
      </c>
      <c r="B48" s="462" t="s">
        <v>405</v>
      </c>
      <c r="C48" s="442">
        <v>4865049</v>
      </c>
      <c r="D48" s="470" t="s">
        <v>12</v>
      </c>
      <c r="E48" s="431" t="s">
        <v>360</v>
      </c>
      <c r="F48" s="442">
        <v>-1000</v>
      </c>
      <c r="G48" s="448">
        <v>999136</v>
      </c>
      <c r="H48" s="449">
        <v>999318</v>
      </c>
      <c r="I48" s="449">
        <f>G48-H48</f>
        <v>-182</v>
      </c>
      <c r="J48" s="449">
        <f t="shared" si="1"/>
        <v>182000</v>
      </c>
      <c r="K48" s="450">
        <f t="shared" si="2"/>
        <v>0.182</v>
      </c>
      <c r="L48" s="448">
        <v>999958</v>
      </c>
      <c r="M48" s="449">
        <v>999958</v>
      </c>
      <c r="N48" s="449">
        <f>L48-M48</f>
        <v>0</v>
      </c>
      <c r="O48" s="449">
        <f t="shared" si="3"/>
        <v>0</v>
      </c>
      <c r="P48" s="450">
        <f t="shared" si="4"/>
        <v>0</v>
      </c>
      <c r="Q48" s="722"/>
    </row>
    <row r="49" spans="1:17" ht="15.75" customHeight="1">
      <c r="A49" s="355">
        <v>31</v>
      </c>
      <c r="B49" s="462" t="s">
        <v>399</v>
      </c>
      <c r="C49" s="442">
        <v>4865022</v>
      </c>
      <c r="D49" s="470" t="s">
        <v>12</v>
      </c>
      <c r="E49" s="431" t="s">
        <v>360</v>
      </c>
      <c r="F49" s="442">
        <v>-1000</v>
      </c>
      <c r="G49" s="448">
        <v>21588</v>
      </c>
      <c r="H49" s="449">
        <v>18964</v>
      </c>
      <c r="I49" s="449">
        <f>G49-H49</f>
        <v>2624</v>
      </c>
      <c r="J49" s="449">
        <f t="shared" si="1"/>
        <v>-2624000</v>
      </c>
      <c r="K49" s="450">
        <f t="shared" si="2"/>
        <v>-2.624</v>
      </c>
      <c r="L49" s="448">
        <v>999924</v>
      </c>
      <c r="M49" s="449">
        <v>999924</v>
      </c>
      <c r="N49" s="449">
        <f>L49-M49</f>
        <v>0</v>
      </c>
      <c r="O49" s="449">
        <f t="shared" si="3"/>
        <v>0</v>
      </c>
      <c r="P49" s="450">
        <f t="shared" si="4"/>
        <v>0</v>
      </c>
      <c r="Q49" s="590"/>
    </row>
    <row r="50" spans="1:17" ht="15.75" customHeight="1">
      <c r="A50" s="355"/>
      <c r="B50" s="464" t="s">
        <v>397</v>
      </c>
      <c r="C50" s="442"/>
      <c r="D50" s="470"/>
      <c r="E50" s="431"/>
      <c r="F50" s="442"/>
      <c r="G50" s="448"/>
      <c r="H50" s="449"/>
      <c r="I50" s="449"/>
      <c r="J50" s="449"/>
      <c r="K50" s="450"/>
      <c r="L50" s="448"/>
      <c r="M50" s="449"/>
      <c r="N50" s="449"/>
      <c r="O50" s="449"/>
      <c r="P50" s="450"/>
      <c r="Q50" s="184"/>
    </row>
    <row r="51" spans="1:17" ht="15.75" customHeight="1">
      <c r="A51" s="355"/>
      <c r="B51" s="464" t="s">
        <v>45</v>
      </c>
      <c r="C51" s="442"/>
      <c r="D51" s="470"/>
      <c r="E51" s="431"/>
      <c r="F51" s="442"/>
      <c r="G51" s="448"/>
      <c r="H51" s="449"/>
      <c r="I51" s="449"/>
      <c r="J51" s="449"/>
      <c r="K51" s="450"/>
      <c r="L51" s="448"/>
      <c r="M51" s="449"/>
      <c r="N51" s="449"/>
      <c r="O51" s="449"/>
      <c r="P51" s="450"/>
      <c r="Q51" s="184"/>
    </row>
    <row r="52" spans="1:17" ht="15.75" customHeight="1">
      <c r="A52" s="355">
        <v>32</v>
      </c>
      <c r="B52" s="462" t="s">
        <v>46</v>
      </c>
      <c r="C52" s="442">
        <v>4864843</v>
      </c>
      <c r="D52" s="470" t="s">
        <v>12</v>
      </c>
      <c r="E52" s="431" t="s">
        <v>360</v>
      </c>
      <c r="F52" s="442">
        <v>1000</v>
      </c>
      <c r="G52" s="448">
        <v>1174</v>
      </c>
      <c r="H52" s="449">
        <v>1007</v>
      </c>
      <c r="I52" s="449">
        <f t="shared" si="0"/>
        <v>167</v>
      </c>
      <c r="J52" s="449">
        <f t="shared" si="1"/>
        <v>167000</v>
      </c>
      <c r="K52" s="450">
        <f t="shared" si="2"/>
        <v>0.167</v>
      </c>
      <c r="L52" s="448">
        <v>17746</v>
      </c>
      <c r="M52" s="449">
        <v>17719</v>
      </c>
      <c r="N52" s="449">
        <f>L52-M52</f>
        <v>27</v>
      </c>
      <c r="O52" s="449">
        <f t="shared" si="3"/>
        <v>27000</v>
      </c>
      <c r="P52" s="450">
        <f t="shared" si="4"/>
        <v>0.027</v>
      </c>
      <c r="Q52" s="184"/>
    </row>
    <row r="53" spans="1:17" ht="15.75" customHeight="1" thickBot="1">
      <c r="A53" s="358">
        <v>33</v>
      </c>
      <c r="B53" s="465" t="s">
        <v>47</v>
      </c>
      <c r="C53" s="425">
        <v>4864844</v>
      </c>
      <c r="D53" s="472" t="s">
        <v>12</v>
      </c>
      <c r="E53" s="432" t="s">
        <v>360</v>
      </c>
      <c r="F53" s="425">
        <v>1000</v>
      </c>
      <c r="G53" s="448">
        <v>1000080</v>
      </c>
      <c r="H53" s="454">
        <v>999910</v>
      </c>
      <c r="I53" s="454">
        <f t="shared" si="0"/>
        <v>170</v>
      </c>
      <c r="J53" s="454">
        <f t="shared" si="1"/>
        <v>170000</v>
      </c>
      <c r="K53" s="455">
        <f t="shared" si="2"/>
        <v>0.17</v>
      </c>
      <c r="L53" s="448">
        <v>3116</v>
      </c>
      <c r="M53" s="454">
        <v>3113</v>
      </c>
      <c r="N53" s="454">
        <f>L53-M53</f>
        <v>3</v>
      </c>
      <c r="O53" s="454">
        <f t="shared" si="3"/>
        <v>3000</v>
      </c>
      <c r="P53" s="455">
        <f t="shared" si="4"/>
        <v>0.003</v>
      </c>
      <c r="Q53" s="185" t="s">
        <v>422</v>
      </c>
    </row>
    <row r="54" spans="1:17" ht="15.75" customHeight="1" thickTop="1">
      <c r="A54" s="354"/>
      <c r="B54" s="466"/>
      <c r="C54" s="47"/>
      <c r="D54" s="471"/>
      <c r="E54" s="431"/>
      <c r="F54" s="47"/>
      <c r="G54" s="456"/>
      <c r="H54" s="449"/>
      <c r="I54" s="449"/>
      <c r="J54" s="449"/>
      <c r="K54" s="449"/>
      <c r="L54" s="456"/>
      <c r="M54" s="449"/>
      <c r="N54" s="449"/>
      <c r="O54" s="449"/>
      <c r="P54" s="449"/>
      <c r="Q54" s="27"/>
    </row>
    <row r="55" spans="1:17" ht="21.75" customHeight="1" thickBot="1">
      <c r="A55" s="356"/>
      <c r="B55" s="469" t="s">
        <v>325</v>
      </c>
      <c r="C55" s="47"/>
      <c r="D55" s="471"/>
      <c r="E55" s="431"/>
      <c r="F55" s="47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222" t="str">
        <f>Q1</f>
        <v>OCTOBER-2012</v>
      </c>
    </row>
    <row r="56" spans="1:17" ht="15.75" customHeight="1" thickTop="1">
      <c r="A56" s="353"/>
      <c r="B56" s="461" t="s">
        <v>48</v>
      </c>
      <c r="C56" s="422"/>
      <c r="D56" s="473"/>
      <c r="E56" s="473"/>
      <c r="F56" s="422"/>
      <c r="G56" s="457"/>
      <c r="H56" s="456"/>
      <c r="I56" s="456"/>
      <c r="J56" s="456"/>
      <c r="K56" s="458"/>
      <c r="L56" s="457"/>
      <c r="M56" s="456"/>
      <c r="N56" s="456"/>
      <c r="O56" s="456"/>
      <c r="P56" s="458"/>
      <c r="Q56" s="183"/>
    </row>
    <row r="57" spans="1:17" ht="15.75" customHeight="1">
      <c r="A57" s="355">
        <v>34</v>
      </c>
      <c r="B57" s="466" t="s">
        <v>85</v>
      </c>
      <c r="C57" s="442">
        <v>4865169</v>
      </c>
      <c r="D57" s="471" t="s">
        <v>12</v>
      </c>
      <c r="E57" s="431" t="s">
        <v>360</v>
      </c>
      <c r="F57" s="442">
        <v>1000</v>
      </c>
      <c r="G57" s="448">
        <v>1358</v>
      </c>
      <c r="H57" s="449">
        <v>1362</v>
      </c>
      <c r="I57" s="449">
        <f t="shared" si="0"/>
        <v>-4</v>
      </c>
      <c r="J57" s="449">
        <f t="shared" si="1"/>
        <v>-4000</v>
      </c>
      <c r="K57" s="450">
        <f t="shared" si="2"/>
        <v>-0.004</v>
      </c>
      <c r="L57" s="448">
        <v>59782</v>
      </c>
      <c r="M57" s="449">
        <v>59781</v>
      </c>
      <c r="N57" s="449">
        <f>L57-M57</f>
        <v>1</v>
      </c>
      <c r="O57" s="449">
        <f t="shared" si="3"/>
        <v>1000</v>
      </c>
      <c r="P57" s="450">
        <f t="shared" si="4"/>
        <v>0.001</v>
      </c>
      <c r="Q57" s="184"/>
    </row>
    <row r="58" spans="1:17" ht="15.75" customHeight="1">
      <c r="A58" s="355"/>
      <c r="B58" s="463" t="s">
        <v>322</v>
      </c>
      <c r="C58" s="442"/>
      <c r="D58" s="471"/>
      <c r="E58" s="431"/>
      <c r="F58" s="442"/>
      <c r="G58" s="451"/>
      <c r="H58" s="452"/>
      <c r="I58" s="449"/>
      <c r="J58" s="449"/>
      <c r="K58" s="450"/>
      <c r="L58" s="451"/>
      <c r="M58" s="449"/>
      <c r="N58" s="449"/>
      <c r="O58" s="449"/>
      <c r="P58" s="450"/>
      <c r="Q58" s="184"/>
    </row>
    <row r="59" spans="1:17" ht="15.75" customHeight="1">
      <c r="A59" s="355">
        <v>35</v>
      </c>
      <c r="B59" s="462" t="s">
        <v>321</v>
      </c>
      <c r="C59" s="442">
        <v>4864824</v>
      </c>
      <c r="D59" s="471" t="s">
        <v>12</v>
      </c>
      <c r="E59" s="431" t="s">
        <v>360</v>
      </c>
      <c r="F59" s="442">
        <v>100</v>
      </c>
      <c r="G59" s="448">
        <v>10968</v>
      </c>
      <c r="H59" s="449">
        <v>14240</v>
      </c>
      <c r="I59" s="449">
        <f t="shared" si="0"/>
        <v>-3272</v>
      </c>
      <c r="J59" s="449">
        <f t="shared" si="1"/>
        <v>-327200</v>
      </c>
      <c r="K59" s="450">
        <f t="shared" si="2"/>
        <v>-0.3272</v>
      </c>
      <c r="L59" s="448">
        <v>67622</v>
      </c>
      <c r="M59" s="449">
        <v>66274</v>
      </c>
      <c r="N59" s="449">
        <f>L59-M59</f>
        <v>1348</v>
      </c>
      <c r="O59" s="449">
        <f t="shared" si="3"/>
        <v>134800</v>
      </c>
      <c r="P59" s="450">
        <f t="shared" si="4"/>
        <v>0.1348</v>
      </c>
      <c r="Q59" s="184"/>
    </row>
    <row r="60" spans="1:17" ht="15.75" customHeight="1">
      <c r="A60" s="355"/>
      <c r="B60" s="462"/>
      <c r="C60" s="442"/>
      <c r="D60" s="470"/>
      <c r="E60" s="431"/>
      <c r="F60" s="442"/>
      <c r="G60" s="448"/>
      <c r="H60" s="449"/>
      <c r="I60" s="449"/>
      <c r="J60" s="449"/>
      <c r="K60" s="450"/>
      <c r="L60" s="448"/>
      <c r="M60" s="449"/>
      <c r="N60" s="449"/>
      <c r="O60" s="449"/>
      <c r="P60" s="450"/>
      <c r="Q60" s="184"/>
    </row>
    <row r="61" spans="1:17" ht="15.75" customHeight="1">
      <c r="A61" s="355"/>
      <c r="B61" s="385" t="s">
        <v>54</v>
      </c>
      <c r="C61" s="443"/>
      <c r="D61" s="474"/>
      <c r="E61" s="474"/>
      <c r="F61" s="443"/>
      <c r="G61" s="448"/>
      <c r="H61" s="449"/>
      <c r="I61" s="449"/>
      <c r="J61" s="449"/>
      <c r="K61" s="450"/>
      <c r="L61" s="448"/>
      <c r="M61" s="449"/>
      <c r="N61" s="449"/>
      <c r="O61" s="449"/>
      <c r="P61" s="450"/>
      <c r="Q61" s="184"/>
    </row>
    <row r="62" spans="1:17" ht="15.75" customHeight="1">
      <c r="A62" s="355">
        <v>36</v>
      </c>
      <c r="B62" s="467" t="s">
        <v>55</v>
      </c>
      <c r="C62" s="443">
        <v>4865090</v>
      </c>
      <c r="D62" s="475" t="s">
        <v>12</v>
      </c>
      <c r="E62" s="431" t="s">
        <v>360</v>
      </c>
      <c r="F62" s="443">
        <v>100</v>
      </c>
      <c r="G62" s="448">
        <v>8940</v>
      </c>
      <c r="H62" s="449">
        <v>8863</v>
      </c>
      <c r="I62" s="449">
        <f>G62-H62</f>
        <v>77</v>
      </c>
      <c r="J62" s="449">
        <f>$F62*I62</f>
        <v>7700</v>
      </c>
      <c r="K62" s="450">
        <f>J62/1000000</f>
        <v>0.0077</v>
      </c>
      <c r="L62" s="448">
        <v>23662</v>
      </c>
      <c r="M62" s="449">
        <v>22823</v>
      </c>
      <c r="N62" s="449">
        <f>L62-M62</f>
        <v>839</v>
      </c>
      <c r="O62" s="449">
        <f>$F62*N62</f>
        <v>83900</v>
      </c>
      <c r="P62" s="450">
        <f>O62/1000000</f>
        <v>0.0839</v>
      </c>
      <c r="Q62" s="551"/>
    </row>
    <row r="63" spans="1:17" ht="15.75" customHeight="1">
      <c r="A63" s="355">
        <v>37</v>
      </c>
      <c r="B63" s="467" t="s">
        <v>56</v>
      </c>
      <c r="C63" s="443">
        <v>4902519</v>
      </c>
      <c r="D63" s="475" t="s">
        <v>12</v>
      </c>
      <c r="E63" s="431" t="s">
        <v>360</v>
      </c>
      <c r="F63" s="443">
        <v>100</v>
      </c>
      <c r="G63" s="448">
        <v>9711</v>
      </c>
      <c r="H63" s="449">
        <v>9691</v>
      </c>
      <c r="I63" s="449">
        <f>G63-H63</f>
        <v>20</v>
      </c>
      <c r="J63" s="449">
        <f>$F63*I63</f>
        <v>2000</v>
      </c>
      <c r="K63" s="450">
        <f>J63/1000000</f>
        <v>0.002</v>
      </c>
      <c r="L63" s="448">
        <v>35603</v>
      </c>
      <c r="M63" s="449">
        <v>35420</v>
      </c>
      <c r="N63" s="449">
        <f>L63-M63</f>
        <v>183</v>
      </c>
      <c r="O63" s="449">
        <f>$F63*N63</f>
        <v>18300</v>
      </c>
      <c r="P63" s="450">
        <f>O63/1000000</f>
        <v>0.0183</v>
      </c>
      <c r="Q63" s="184"/>
    </row>
    <row r="64" spans="1:17" ht="15.75" customHeight="1">
      <c r="A64" s="355">
        <v>38</v>
      </c>
      <c r="B64" s="467" t="s">
        <v>57</v>
      </c>
      <c r="C64" s="443">
        <v>4902520</v>
      </c>
      <c r="D64" s="475" t="s">
        <v>12</v>
      </c>
      <c r="E64" s="431" t="s">
        <v>360</v>
      </c>
      <c r="F64" s="443">
        <v>100</v>
      </c>
      <c r="G64" s="448">
        <v>13951</v>
      </c>
      <c r="H64" s="449">
        <v>13865</v>
      </c>
      <c r="I64" s="449">
        <f>G64-H64</f>
        <v>86</v>
      </c>
      <c r="J64" s="449">
        <f>$F64*I64</f>
        <v>8600</v>
      </c>
      <c r="K64" s="450">
        <f>J64/1000000</f>
        <v>0.0086</v>
      </c>
      <c r="L64" s="448">
        <v>47939</v>
      </c>
      <c r="M64" s="449">
        <v>47105</v>
      </c>
      <c r="N64" s="449">
        <f>L64-M64</f>
        <v>834</v>
      </c>
      <c r="O64" s="449">
        <f>$F64*N64</f>
        <v>83400</v>
      </c>
      <c r="P64" s="450">
        <f>O64/1000000</f>
        <v>0.0834</v>
      </c>
      <c r="Q64" s="184"/>
    </row>
    <row r="65" spans="1:17" ht="15.75" customHeight="1">
      <c r="A65" s="355"/>
      <c r="B65" s="385" t="s">
        <v>58</v>
      </c>
      <c r="C65" s="443"/>
      <c r="D65" s="474"/>
      <c r="E65" s="474"/>
      <c r="F65" s="443"/>
      <c r="G65" s="448"/>
      <c r="H65" s="449"/>
      <c r="I65" s="449"/>
      <c r="J65" s="449"/>
      <c r="K65" s="450"/>
      <c r="L65" s="448"/>
      <c r="M65" s="449"/>
      <c r="N65" s="449"/>
      <c r="O65" s="449"/>
      <c r="P65" s="450"/>
      <c r="Q65" s="184"/>
    </row>
    <row r="66" spans="1:17" ht="15.75" customHeight="1">
      <c r="A66" s="355">
        <v>39</v>
      </c>
      <c r="B66" s="467" t="s">
        <v>59</v>
      </c>
      <c r="C66" s="443">
        <v>4902521</v>
      </c>
      <c r="D66" s="475" t="s">
        <v>12</v>
      </c>
      <c r="E66" s="431" t="s">
        <v>360</v>
      </c>
      <c r="F66" s="443">
        <v>100</v>
      </c>
      <c r="G66" s="448">
        <v>36055</v>
      </c>
      <c r="H66" s="449">
        <v>35032</v>
      </c>
      <c r="I66" s="449">
        <f aca="true" t="shared" si="6" ref="I66:I72">G66-H66</f>
        <v>1023</v>
      </c>
      <c r="J66" s="449">
        <f aca="true" t="shared" si="7" ref="J66:J72">$F66*I66</f>
        <v>102300</v>
      </c>
      <c r="K66" s="450">
        <f aca="true" t="shared" si="8" ref="K66:K72">J66/1000000</f>
        <v>0.1023</v>
      </c>
      <c r="L66" s="448">
        <v>12835</v>
      </c>
      <c r="M66" s="449">
        <v>12817</v>
      </c>
      <c r="N66" s="449">
        <f aca="true" t="shared" si="9" ref="N66:N72">L66-M66</f>
        <v>18</v>
      </c>
      <c r="O66" s="449">
        <f aca="true" t="shared" si="10" ref="O66:O72">$F66*N66</f>
        <v>1800</v>
      </c>
      <c r="P66" s="450">
        <f aca="true" t="shared" si="11" ref="P66:P72">O66/1000000</f>
        <v>0.0018</v>
      </c>
      <c r="Q66" s="184"/>
    </row>
    <row r="67" spans="1:17" ht="15.75" customHeight="1">
      <c r="A67" s="355">
        <v>40</v>
      </c>
      <c r="B67" s="467" t="s">
        <v>60</v>
      </c>
      <c r="C67" s="443">
        <v>4902522</v>
      </c>
      <c r="D67" s="475" t="s">
        <v>12</v>
      </c>
      <c r="E67" s="431" t="s">
        <v>360</v>
      </c>
      <c r="F67" s="443">
        <v>100</v>
      </c>
      <c r="G67" s="448">
        <v>840</v>
      </c>
      <c r="H67" s="449">
        <v>840</v>
      </c>
      <c r="I67" s="449">
        <f t="shared" si="6"/>
        <v>0</v>
      </c>
      <c r="J67" s="449">
        <f t="shared" si="7"/>
        <v>0</v>
      </c>
      <c r="K67" s="450">
        <f t="shared" si="8"/>
        <v>0</v>
      </c>
      <c r="L67" s="448">
        <v>185</v>
      </c>
      <c r="M67" s="449">
        <v>185</v>
      </c>
      <c r="N67" s="449">
        <f t="shared" si="9"/>
        <v>0</v>
      </c>
      <c r="O67" s="449">
        <f t="shared" si="10"/>
        <v>0</v>
      </c>
      <c r="P67" s="450">
        <f t="shared" si="11"/>
        <v>0</v>
      </c>
      <c r="Q67" s="184"/>
    </row>
    <row r="68" spans="1:17" ht="15.75" customHeight="1">
      <c r="A68" s="355">
        <v>41</v>
      </c>
      <c r="B68" s="467" t="s">
        <v>61</v>
      </c>
      <c r="C68" s="443">
        <v>4902523</v>
      </c>
      <c r="D68" s="475" t="s">
        <v>12</v>
      </c>
      <c r="E68" s="431" t="s">
        <v>360</v>
      </c>
      <c r="F68" s="443">
        <v>100</v>
      </c>
      <c r="G68" s="448">
        <v>999815</v>
      </c>
      <c r="H68" s="449">
        <v>999815</v>
      </c>
      <c r="I68" s="449">
        <f t="shared" si="6"/>
        <v>0</v>
      </c>
      <c r="J68" s="449">
        <f t="shared" si="7"/>
        <v>0</v>
      </c>
      <c r="K68" s="450">
        <f t="shared" si="8"/>
        <v>0</v>
      </c>
      <c r="L68" s="448">
        <v>999943</v>
      </c>
      <c r="M68" s="449">
        <v>999943</v>
      </c>
      <c r="N68" s="449">
        <f t="shared" si="9"/>
        <v>0</v>
      </c>
      <c r="O68" s="449">
        <f t="shared" si="10"/>
        <v>0</v>
      </c>
      <c r="P68" s="450">
        <f t="shared" si="11"/>
        <v>0</v>
      </c>
      <c r="Q68" s="184"/>
    </row>
    <row r="69" spans="1:17" ht="15.75" customHeight="1">
      <c r="A69" s="355">
        <v>42</v>
      </c>
      <c r="B69" s="467" t="s">
        <v>62</v>
      </c>
      <c r="C69" s="443">
        <v>4902524</v>
      </c>
      <c r="D69" s="475" t="s">
        <v>12</v>
      </c>
      <c r="E69" s="431" t="s">
        <v>360</v>
      </c>
      <c r="F69" s="443">
        <v>100</v>
      </c>
      <c r="G69" s="448">
        <v>0</v>
      </c>
      <c r="H69" s="449">
        <v>0</v>
      </c>
      <c r="I69" s="449">
        <f t="shared" si="6"/>
        <v>0</v>
      </c>
      <c r="J69" s="449">
        <f t="shared" si="7"/>
        <v>0</v>
      </c>
      <c r="K69" s="450">
        <f t="shared" si="8"/>
        <v>0</v>
      </c>
      <c r="L69" s="448">
        <v>0</v>
      </c>
      <c r="M69" s="449">
        <v>0</v>
      </c>
      <c r="N69" s="449">
        <f t="shared" si="9"/>
        <v>0</v>
      </c>
      <c r="O69" s="449">
        <f t="shared" si="10"/>
        <v>0</v>
      </c>
      <c r="P69" s="450">
        <f t="shared" si="11"/>
        <v>0</v>
      </c>
      <c r="Q69" s="184"/>
    </row>
    <row r="70" spans="1:17" ht="15.75" customHeight="1">
      <c r="A70" s="355">
        <v>43</v>
      </c>
      <c r="B70" s="467" t="s">
        <v>63</v>
      </c>
      <c r="C70" s="443">
        <v>4902525</v>
      </c>
      <c r="D70" s="475" t="s">
        <v>12</v>
      </c>
      <c r="E70" s="431" t="s">
        <v>360</v>
      </c>
      <c r="F70" s="443">
        <v>100</v>
      </c>
      <c r="G70" s="448">
        <v>0</v>
      </c>
      <c r="H70" s="449">
        <v>0</v>
      </c>
      <c r="I70" s="449">
        <f t="shared" si="6"/>
        <v>0</v>
      </c>
      <c r="J70" s="449">
        <f t="shared" si="7"/>
        <v>0</v>
      </c>
      <c r="K70" s="450">
        <f t="shared" si="8"/>
        <v>0</v>
      </c>
      <c r="L70" s="448">
        <v>0</v>
      </c>
      <c r="M70" s="449">
        <v>0</v>
      </c>
      <c r="N70" s="449">
        <f t="shared" si="9"/>
        <v>0</v>
      </c>
      <c r="O70" s="449">
        <f t="shared" si="10"/>
        <v>0</v>
      </c>
      <c r="P70" s="450">
        <f t="shared" si="11"/>
        <v>0</v>
      </c>
      <c r="Q70" s="184"/>
    </row>
    <row r="71" spans="1:17" ht="15.75" customHeight="1">
      <c r="A71" s="355">
        <v>44</v>
      </c>
      <c r="B71" s="467" t="s">
        <v>64</v>
      </c>
      <c r="C71" s="443">
        <v>4902526</v>
      </c>
      <c r="D71" s="475" t="s">
        <v>12</v>
      </c>
      <c r="E71" s="431" t="s">
        <v>360</v>
      </c>
      <c r="F71" s="443">
        <v>100</v>
      </c>
      <c r="G71" s="448">
        <v>17033</v>
      </c>
      <c r="H71" s="449">
        <v>16953</v>
      </c>
      <c r="I71" s="449">
        <f t="shared" si="6"/>
        <v>80</v>
      </c>
      <c r="J71" s="449">
        <f t="shared" si="7"/>
        <v>8000</v>
      </c>
      <c r="K71" s="450">
        <f t="shared" si="8"/>
        <v>0.008</v>
      </c>
      <c r="L71" s="448">
        <v>12205</v>
      </c>
      <c r="M71" s="449">
        <v>12120</v>
      </c>
      <c r="N71" s="449">
        <f t="shared" si="9"/>
        <v>85</v>
      </c>
      <c r="O71" s="449">
        <f t="shared" si="10"/>
        <v>8500</v>
      </c>
      <c r="P71" s="450">
        <f t="shared" si="11"/>
        <v>0.0085</v>
      </c>
      <c r="Q71" s="184"/>
    </row>
    <row r="72" spans="1:17" ht="15.75" customHeight="1">
      <c r="A72" s="355">
        <v>45</v>
      </c>
      <c r="B72" s="467" t="s">
        <v>65</v>
      </c>
      <c r="C72" s="443">
        <v>4902527</v>
      </c>
      <c r="D72" s="475" t="s">
        <v>12</v>
      </c>
      <c r="E72" s="431" t="s">
        <v>360</v>
      </c>
      <c r="F72" s="443">
        <v>100</v>
      </c>
      <c r="G72" s="448">
        <v>997600</v>
      </c>
      <c r="H72" s="449">
        <v>997544</v>
      </c>
      <c r="I72" s="449">
        <f t="shared" si="6"/>
        <v>56</v>
      </c>
      <c r="J72" s="449">
        <f t="shared" si="7"/>
        <v>5600</v>
      </c>
      <c r="K72" s="450">
        <f t="shared" si="8"/>
        <v>0.0056</v>
      </c>
      <c r="L72" s="448">
        <v>2622</v>
      </c>
      <c r="M72" s="449">
        <v>2613</v>
      </c>
      <c r="N72" s="449">
        <f t="shared" si="9"/>
        <v>9</v>
      </c>
      <c r="O72" s="449">
        <f t="shared" si="10"/>
        <v>900</v>
      </c>
      <c r="P72" s="450">
        <f t="shared" si="11"/>
        <v>0.0009</v>
      </c>
      <c r="Q72" s="184"/>
    </row>
    <row r="73" spans="1:17" ht="15.75" customHeight="1">
      <c r="A73" s="355"/>
      <c r="B73" s="385" t="s">
        <v>66</v>
      </c>
      <c r="C73" s="443"/>
      <c r="D73" s="474"/>
      <c r="E73" s="474"/>
      <c r="F73" s="443"/>
      <c r="G73" s="448"/>
      <c r="H73" s="449"/>
      <c r="I73" s="449"/>
      <c r="J73" s="449"/>
      <c r="K73" s="450"/>
      <c r="L73" s="448"/>
      <c r="M73" s="449"/>
      <c r="N73" s="449"/>
      <c r="O73" s="449"/>
      <c r="P73" s="450"/>
      <c r="Q73" s="184"/>
    </row>
    <row r="74" spans="1:17" ht="15.75" customHeight="1">
      <c r="A74" s="355">
        <v>46</v>
      </c>
      <c r="B74" s="467" t="s">
        <v>67</v>
      </c>
      <c r="C74" s="443">
        <v>4865091</v>
      </c>
      <c r="D74" s="475" t="s">
        <v>12</v>
      </c>
      <c r="E74" s="431" t="s">
        <v>360</v>
      </c>
      <c r="F74" s="443">
        <v>500</v>
      </c>
      <c r="G74" s="448">
        <v>5137</v>
      </c>
      <c r="H74" s="449">
        <v>5132</v>
      </c>
      <c r="I74" s="449">
        <f>G74-H74</f>
        <v>5</v>
      </c>
      <c r="J74" s="449">
        <f>$F74*I74</f>
        <v>2500</v>
      </c>
      <c r="K74" s="450">
        <f>J74/1000000</f>
        <v>0.0025</v>
      </c>
      <c r="L74" s="448">
        <v>25792</v>
      </c>
      <c r="M74" s="449">
        <v>25542</v>
      </c>
      <c r="N74" s="449">
        <f>L74-M74</f>
        <v>250</v>
      </c>
      <c r="O74" s="449">
        <f>$F74*N74</f>
        <v>125000</v>
      </c>
      <c r="P74" s="450">
        <f>O74/1000000</f>
        <v>0.125</v>
      </c>
      <c r="Q74" s="583"/>
    </row>
    <row r="75" spans="1:17" ht="15.75" customHeight="1">
      <c r="A75" s="355">
        <v>47</v>
      </c>
      <c r="B75" s="467" t="s">
        <v>68</v>
      </c>
      <c r="C75" s="443">
        <v>4902530</v>
      </c>
      <c r="D75" s="475" t="s">
        <v>12</v>
      </c>
      <c r="E75" s="431" t="s">
        <v>360</v>
      </c>
      <c r="F75" s="443">
        <v>500</v>
      </c>
      <c r="G75" s="448">
        <v>3318</v>
      </c>
      <c r="H75" s="449">
        <v>3313</v>
      </c>
      <c r="I75" s="449">
        <f>G75-H75</f>
        <v>5</v>
      </c>
      <c r="J75" s="449">
        <f>$F75*I75</f>
        <v>2500</v>
      </c>
      <c r="K75" s="450">
        <f>J75/1000000</f>
        <v>0.0025</v>
      </c>
      <c r="L75" s="448">
        <v>23827</v>
      </c>
      <c r="M75" s="449">
        <v>23570</v>
      </c>
      <c r="N75" s="449">
        <f>L75-M75</f>
        <v>257</v>
      </c>
      <c r="O75" s="449">
        <f>$F75*N75</f>
        <v>128500</v>
      </c>
      <c r="P75" s="450">
        <f>O75/1000000</f>
        <v>0.1285</v>
      </c>
      <c r="Q75" s="184"/>
    </row>
    <row r="76" spans="1:17" ht="15.75" customHeight="1">
      <c r="A76" s="355">
        <v>48</v>
      </c>
      <c r="B76" s="467" t="s">
        <v>69</v>
      </c>
      <c r="C76" s="443">
        <v>4902531</v>
      </c>
      <c r="D76" s="475" t="s">
        <v>12</v>
      </c>
      <c r="E76" s="431" t="s">
        <v>360</v>
      </c>
      <c r="F76" s="443">
        <v>500</v>
      </c>
      <c r="G76" s="448">
        <v>3859</v>
      </c>
      <c r="H76" s="449">
        <v>3747</v>
      </c>
      <c r="I76" s="449">
        <f>G76-H76</f>
        <v>112</v>
      </c>
      <c r="J76" s="449">
        <f>$F76*I76</f>
        <v>56000</v>
      </c>
      <c r="K76" s="450">
        <f>J76/1000000</f>
        <v>0.056</v>
      </c>
      <c r="L76" s="448">
        <v>14083</v>
      </c>
      <c r="M76" s="449">
        <v>14076</v>
      </c>
      <c r="N76" s="449">
        <f>L76-M76</f>
        <v>7</v>
      </c>
      <c r="O76" s="449">
        <f>$F76*N76</f>
        <v>3500</v>
      </c>
      <c r="P76" s="450">
        <f>O76/1000000</f>
        <v>0.0035</v>
      </c>
      <c r="Q76" s="184"/>
    </row>
    <row r="77" spans="1:17" ht="15.75" customHeight="1">
      <c r="A77" s="355">
        <v>49</v>
      </c>
      <c r="B77" s="467" t="s">
        <v>70</v>
      </c>
      <c r="C77" s="443">
        <v>4902532</v>
      </c>
      <c r="D77" s="475" t="s">
        <v>12</v>
      </c>
      <c r="E77" s="431" t="s">
        <v>360</v>
      </c>
      <c r="F77" s="443">
        <v>500</v>
      </c>
      <c r="G77" s="448">
        <v>4060</v>
      </c>
      <c r="H77" s="449">
        <v>3959</v>
      </c>
      <c r="I77" s="449">
        <f>G77-H77</f>
        <v>101</v>
      </c>
      <c r="J77" s="449">
        <f>$F77*I77</f>
        <v>50500</v>
      </c>
      <c r="K77" s="450">
        <f>J77/1000000</f>
        <v>0.0505</v>
      </c>
      <c r="L77" s="448">
        <v>16778</v>
      </c>
      <c r="M77" s="449">
        <v>16766</v>
      </c>
      <c r="N77" s="449">
        <f>L77-M77</f>
        <v>12</v>
      </c>
      <c r="O77" s="449">
        <f>$F77*N77</f>
        <v>6000</v>
      </c>
      <c r="P77" s="450">
        <f>O77/1000000</f>
        <v>0.006</v>
      </c>
      <c r="Q77" s="184"/>
    </row>
    <row r="78" spans="1:17" ht="15.75" customHeight="1">
      <c r="A78" s="355"/>
      <c r="B78" s="385" t="s">
        <v>72</v>
      </c>
      <c r="C78" s="443"/>
      <c r="D78" s="474"/>
      <c r="E78" s="474"/>
      <c r="F78" s="443"/>
      <c r="G78" s="448"/>
      <c r="H78" s="449"/>
      <c r="I78" s="449"/>
      <c r="J78" s="449"/>
      <c r="K78" s="450"/>
      <c r="L78" s="448"/>
      <c r="M78" s="449"/>
      <c r="N78" s="449"/>
      <c r="O78" s="449"/>
      <c r="P78" s="450"/>
      <c r="Q78" s="184"/>
    </row>
    <row r="79" spans="1:17" ht="15.75" customHeight="1">
      <c r="A79" s="355">
        <v>50</v>
      </c>
      <c r="B79" s="467" t="s">
        <v>65</v>
      </c>
      <c r="C79" s="443">
        <v>4902535</v>
      </c>
      <c r="D79" s="475" t="s">
        <v>12</v>
      </c>
      <c r="E79" s="431" t="s">
        <v>360</v>
      </c>
      <c r="F79" s="443">
        <v>100</v>
      </c>
      <c r="G79" s="448">
        <v>998192</v>
      </c>
      <c r="H79" s="449">
        <v>998408</v>
      </c>
      <c r="I79" s="449">
        <f aca="true" t="shared" si="12" ref="I79:I84">G79-H79</f>
        <v>-216</v>
      </c>
      <c r="J79" s="449">
        <f aca="true" t="shared" si="13" ref="J79:J84">$F79*I79</f>
        <v>-21600</v>
      </c>
      <c r="K79" s="450">
        <f aca="true" t="shared" si="14" ref="K79:K84">J79/1000000</f>
        <v>-0.0216</v>
      </c>
      <c r="L79" s="448">
        <v>6047</v>
      </c>
      <c r="M79" s="449">
        <v>6046</v>
      </c>
      <c r="N79" s="449">
        <f aca="true" t="shared" si="15" ref="N79:N84">L79-M79</f>
        <v>1</v>
      </c>
      <c r="O79" s="449">
        <f aca="true" t="shared" si="16" ref="O79:O84">$F79*N79</f>
        <v>100</v>
      </c>
      <c r="P79" s="450">
        <f aca="true" t="shared" si="17" ref="P79:P84">O79/1000000</f>
        <v>0.0001</v>
      </c>
      <c r="Q79" s="184"/>
    </row>
    <row r="80" spans="1:17" ht="15.75" customHeight="1">
      <c r="A80" s="355">
        <v>51</v>
      </c>
      <c r="B80" s="467" t="s">
        <v>73</v>
      </c>
      <c r="C80" s="443">
        <v>4902536</v>
      </c>
      <c r="D80" s="475" t="s">
        <v>12</v>
      </c>
      <c r="E80" s="431" t="s">
        <v>360</v>
      </c>
      <c r="F80" s="443">
        <v>100</v>
      </c>
      <c r="G80" s="448">
        <v>7661</v>
      </c>
      <c r="H80" s="449">
        <v>7729</v>
      </c>
      <c r="I80" s="449">
        <f t="shared" si="12"/>
        <v>-68</v>
      </c>
      <c r="J80" s="449">
        <f t="shared" si="13"/>
        <v>-6800</v>
      </c>
      <c r="K80" s="450">
        <f t="shared" si="14"/>
        <v>-0.0068</v>
      </c>
      <c r="L80" s="448">
        <v>14932</v>
      </c>
      <c r="M80" s="449">
        <v>14932</v>
      </c>
      <c r="N80" s="449">
        <f t="shared" si="15"/>
        <v>0</v>
      </c>
      <c r="O80" s="449">
        <f t="shared" si="16"/>
        <v>0</v>
      </c>
      <c r="P80" s="450">
        <f t="shared" si="17"/>
        <v>0</v>
      </c>
      <c r="Q80" s="184"/>
    </row>
    <row r="81" spans="1:17" ht="15.75" customHeight="1">
      <c r="A81" s="355">
        <v>52</v>
      </c>
      <c r="B81" s="467" t="s">
        <v>86</v>
      </c>
      <c r="C81" s="443">
        <v>4902537</v>
      </c>
      <c r="D81" s="475" t="s">
        <v>12</v>
      </c>
      <c r="E81" s="431" t="s">
        <v>360</v>
      </c>
      <c r="F81" s="443">
        <v>100</v>
      </c>
      <c r="G81" s="448">
        <v>16183</v>
      </c>
      <c r="H81" s="449">
        <v>16159</v>
      </c>
      <c r="I81" s="449">
        <f t="shared" si="12"/>
        <v>24</v>
      </c>
      <c r="J81" s="449">
        <f t="shared" si="13"/>
        <v>2400</v>
      </c>
      <c r="K81" s="450">
        <f t="shared" si="14"/>
        <v>0.0024</v>
      </c>
      <c r="L81" s="448">
        <v>50656</v>
      </c>
      <c r="M81" s="449">
        <v>50656</v>
      </c>
      <c r="N81" s="449">
        <f t="shared" si="15"/>
        <v>0</v>
      </c>
      <c r="O81" s="449">
        <f t="shared" si="16"/>
        <v>0</v>
      </c>
      <c r="P81" s="450">
        <f t="shared" si="17"/>
        <v>0</v>
      </c>
      <c r="Q81" s="184"/>
    </row>
    <row r="82" spans="1:17" ht="15.75" customHeight="1">
      <c r="A82" s="355">
        <v>53</v>
      </c>
      <c r="B82" s="467" t="s">
        <v>74</v>
      </c>
      <c r="C82" s="443">
        <v>4902538</v>
      </c>
      <c r="D82" s="475" t="s">
        <v>12</v>
      </c>
      <c r="E82" s="431" t="s">
        <v>360</v>
      </c>
      <c r="F82" s="443">
        <v>100</v>
      </c>
      <c r="G82" s="451">
        <v>10772</v>
      </c>
      <c r="H82" s="452">
        <v>10288</v>
      </c>
      <c r="I82" s="449">
        <f t="shared" si="12"/>
        <v>484</v>
      </c>
      <c r="J82" s="449">
        <f t="shared" si="13"/>
        <v>48400</v>
      </c>
      <c r="K82" s="450">
        <f t="shared" si="14"/>
        <v>0.0484</v>
      </c>
      <c r="L82" s="451">
        <v>19037</v>
      </c>
      <c r="M82" s="452">
        <v>19037</v>
      </c>
      <c r="N82" s="449">
        <f t="shared" si="15"/>
        <v>0</v>
      </c>
      <c r="O82" s="449">
        <f t="shared" si="16"/>
        <v>0</v>
      </c>
      <c r="P82" s="450">
        <f t="shared" si="17"/>
        <v>0</v>
      </c>
      <c r="Q82" s="590" t="s">
        <v>424</v>
      </c>
    </row>
    <row r="83" spans="1:17" ht="15.75" customHeight="1">
      <c r="A83" s="355">
        <v>54</v>
      </c>
      <c r="B83" s="467" t="s">
        <v>75</v>
      </c>
      <c r="C83" s="443">
        <v>4902539</v>
      </c>
      <c r="D83" s="475" t="s">
        <v>12</v>
      </c>
      <c r="E83" s="431" t="s">
        <v>360</v>
      </c>
      <c r="F83" s="443">
        <v>100</v>
      </c>
      <c r="G83" s="448">
        <v>999235</v>
      </c>
      <c r="H83" s="449">
        <v>999261</v>
      </c>
      <c r="I83" s="449">
        <f t="shared" si="12"/>
        <v>-26</v>
      </c>
      <c r="J83" s="449">
        <f t="shared" si="13"/>
        <v>-2600</v>
      </c>
      <c r="K83" s="450">
        <f t="shared" si="14"/>
        <v>-0.0026</v>
      </c>
      <c r="L83" s="448">
        <v>217</v>
      </c>
      <c r="M83" s="449">
        <v>217</v>
      </c>
      <c r="N83" s="449">
        <f t="shared" si="15"/>
        <v>0</v>
      </c>
      <c r="O83" s="449">
        <f t="shared" si="16"/>
        <v>0</v>
      </c>
      <c r="P83" s="450">
        <f t="shared" si="17"/>
        <v>0</v>
      </c>
      <c r="Q83" s="184"/>
    </row>
    <row r="84" spans="1:17" ht="15.75" customHeight="1">
      <c r="A84" s="355">
        <v>55</v>
      </c>
      <c r="B84" s="467" t="s">
        <v>61</v>
      </c>
      <c r="C84" s="443">
        <v>4902540</v>
      </c>
      <c r="D84" s="475" t="s">
        <v>12</v>
      </c>
      <c r="E84" s="431" t="s">
        <v>360</v>
      </c>
      <c r="F84" s="443">
        <v>100</v>
      </c>
      <c r="G84" s="448">
        <v>15</v>
      </c>
      <c r="H84" s="449">
        <v>15</v>
      </c>
      <c r="I84" s="449">
        <f t="shared" si="12"/>
        <v>0</v>
      </c>
      <c r="J84" s="449">
        <f t="shared" si="13"/>
        <v>0</v>
      </c>
      <c r="K84" s="450">
        <f t="shared" si="14"/>
        <v>0</v>
      </c>
      <c r="L84" s="448">
        <v>13398</v>
      </c>
      <c r="M84" s="449">
        <v>13398</v>
      </c>
      <c r="N84" s="449">
        <f t="shared" si="15"/>
        <v>0</v>
      </c>
      <c r="O84" s="449">
        <f t="shared" si="16"/>
        <v>0</v>
      </c>
      <c r="P84" s="450">
        <f t="shared" si="17"/>
        <v>0</v>
      </c>
      <c r="Q84" s="184"/>
    </row>
    <row r="85" spans="1:17" ht="15.75" customHeight="1">
      <c r="A85" s="355"/>
      <c r="B85" s="385" t="s">
        <v>76</v>
      </c>
      <c r="C85" s="443"/>
      <c r="D85" s="474"/>
      <c r="E85" s="474"/>
      <c r="F85" s="443"/>
      <c r="G85" s="448"/>
      <c r="H85" s="449"/>
      <c r="I85" s="449"/>
      <c r="J85" s="449"/>
      <c r="K85" s="450"/>
      <c r="L85" s="448"/>
      <c r="M85" s="449"/>
      <c r="N85" s="449"/>
      <c r="O85" s="449"/>
      <c r="P85" s="450"/>
      <c r="Q85" s="184"/>
    </row>
    <row r="86" spans="1:17" ht="15.75" customHeight="1">
      <c r="A86" s="355">
        <v>56</v>
      </c>
      <c r="B86" s="467" t="s">
        <v>77</v>
      </c>
      <c r="C86" s="443">
        <v>4902541</v>
      </c>
      <c r="D86" s="475" t="s">
        <v>12</v>
      </c>
      <c r="E86" s="431" t="s">
        <v>360</v>
      </c>
      <c r="F86" s="443">
        <v>100</v>
      </c>
      <c r="G86" s="448">
        <v>7600</v>
      </c>
      <c r="H86" s="449">
        <v>7392</v>
      </c>
      <c r="I86" s="449">
        <f>G86-H86</f>
        <v>208</v>
      </c>
      <c r="J86" s="449">
        <f>$F86*I86</f>
        <v>20800</v>
      </c>
      <c r="K86" s="450">
        <f>J86/1000000</f>
        <v>0.0208</v>
      </c>
      <c r="L86" s="448">
        <v>68152</v>
      </c>
      <c r="M86" s="449">
        <v>67722</v>
      </c>
      <c r="N86" s="449">
        <f>L86-M86</f>
        <v>430</v>
      </c>
      <c r="O86" s="449">
        <f>$F86*N86</f>
        <v>43000</v>
      </c>
      <c r="P86" s="450">
        <f>O86/1000000</f>
        <v>0.043</v>
      </c>
      <c r="Q86" s="184"/>
    </row>
    <row r="87" spans="1:17" ht="15.75" customHeight="1">
      <c r="A87" s="355">
        <v>57</v>
      </c>
      <c r="B87" s="467" t="s">
        <v>78</v>
      </c>
      <c r="C87" s="443">
        <v>4902542</v>
      </c>
      <c r="D87" s="475" t="s">
        <v>12</v>
      </c>
      <c r="E87" s="431" t="s">
        <v>360</v>
      </c>
      <c r="F87" s="443">
        <v>100</v>
      </c>
      <c r="G87" s="448">
        <v>6636</v>
      </c>
      <c r="H87" s="449">
        <v>6242</v>
      </c>
      <c r="I87" s="449">
        <f>G87-H87</f>
        <v>394</v>
      </c>
      <c r="J87" s="449">
        <f>$F87*I87</f>
        <v>39400</v>
      </c>
      <c r="K87" s="450">
        <f>J87/1000000</f>
        <v>0.0394</v>
      </c>
      <c r="L87" s="448">
        <v>58526</v>
      </c>
      <c r="M87" s="449">
        <v>58335</v>
      </c>
      <c r="N87" s="449">
        <f>L87-M87</f>
        <v>191</v>
      </c>
      <c r="O87" s="449">
        <f>$F87*N87</f>
        <v>19100</v>
      </c>
      <c r="P87" s="450">
        <f>O87/1000000</f>
        <v>0.0191</v>
      </c>
      <c r="Q87" s="184"/>
    </row>
    <row r="88" spans="1:17" ht="15.75" customHeight="1">
      <c r="A88" s="355">
        <v>58</v>
      </c>
      <c r="B88" s="467" t="s">
        <v>79</v>
      </c>
      <c r="C88" s="443">
        <v>4902543</v>
      </c>
      <c r="D88" s="475" t="s">
        <v>12</v>
      </c>
      <c r="E88" s="431" t="s">
        <v>360</v>
      </c>
      <c r="F88" s="443">
        <v>100</v>
      </c>
      <c r="G88" s="448">
        <v>7703</v>
      </c>
      <c r="H88" s="449">
        <v>7289</v>
      </c>
      <c r="I88" s="449">
        <f>G88-H88</f>
        <v>414</v>
      </c>
      <c r="J88" s="449">
        <f>$F88*I88</f>
        <v>41400</v>
      </c>
      <c r="K88" s="450">
        <f>J88/1000000</f>
        <v>0.0414</v>
      </c>
      <c r="L88" s="448">
        <v>84264</v>
      </c>
      <c r="M88" s="449">
        <v>84071</v>
      </c>
      <c r="N88" s="449">
        <f>L88-M88</f>
        <v>193</v>
      </c>
      <c r="O88" s="449">
        <f>$F88*N88</f>
        <v>19300</v>
      </c>
      <c r="P88" s="450">
        <f>O88/1000000</f>
        <v>0.0193</v>
      </c>
      <c r="Q88" s="184"/>
    </row>
    <row r="89" spans="1:17" ht="15.75" customHeight="1">
      <c r="A89" s="355"/>
      <c r="B89" s="385" t="s">
        <v>34</v>
      </c>
      <c r="C89" s="443"/>
      <c r="D89" s="474"/>
      <c r="E89" s="474"/>
      <c r="F89" s="443"/>
      <c r="G89" s="448"/>
      <c r="H89" s="449"/>
      <c r="I89" s="449"/>
      <c r="J89" s="449"/>
      <c r="K89" s="450"/>
      <c r="L89" s="448"/>
      <c r="M89" s="449"/>
      <c r="N89" s="449"/>
      <c r="O89" s="449"/>
      <c r="P89" s="450"/>
      <c r="Q89" s="184"/>
    </row>
    <row r="90" spans="1:17" ht="15.75" customHeight="1">
      <c r="A90" s="355">
        <v>59</v>
      </c>
      <c r="B90" s="467" t="s">
        <v>71</v>
      </c>
      <c r="C90" s="443">
        <v>4864807</v>
      </c>
      <c r="D90" s="475" t="s">
        <v>12</v>
      </c>
      <c r="E90" s="431" t="s">
        <v>360</v>
      </c>
      <c r="F90" s="443">
        <v>100</v>
      </c>
      <c r="G90" s="448">
        <v>117297</v>
      </c>
      <c r="H90" s="449">
        <v>116195</v>
      </c>
      <c r="I90" s="449">
        <f>G90-H90</f>
        <v>1102</v>
      </c>
      <c r="J90" s="449">
        <f>$F90*I90</f>
        <v>110200</v>
      </c>
      <c r="K90" s="450">
        <f>J90/1000000</f>
        <v>0.1102</v>
      </c>
      <c r="L90" s="448">
        <v>28824</v>
      </c>
      <c r="M90" s="449">
        <v>28822</v>
      </c>
      <c r="N90" s="449">
        <f>L90-M90</f>
        <v>2</v>
      </c>
      <c r="O90" s="449">
        <f>$F90*N90</f>
        <v>200</v>
      </c>
      <c r="P90" s="450">
        <f>O90/1000000</f>
        <v>0.0002</v>
      </c>
      <c r="Q90" s="184"/>
    </row>
    <row r="91" spans="1:17" ht="15.75" customHeight="1">
      <c r="A91" s="355">
        <v>60</v>
      </c>
      <c r="B91" s="467" t="s">
        <v>255</v>
      </c>
      <c r="C91" s="443">
        <v>4865086</v>
      </c>
      <c r="D91" s="475" t="s">
        <v>12</v>
      </c>
      <c r="E91" s="431" t="s">
        <v>360</v>
      </c>
      <c r="F91" s="443">
        <v>100</v>
      </c>
      <c r="G91" s="448">
        <v>16974</v>
      </c>
      <c r="H91" s="449">
        <v>16649</v>
      </c>
      <c r="I91" s="449">
        <f>G91-H91</f>
        <v>325</v>
      </c>
      <c r="J91" s="449">
        <f>$F91*I91</f>
        <v>32500</v>
      </c>
      <c r="K91" s="450">
        <f>J91/1000000</f>
        <v>0.0325</v>
      </c>
      <c r="L91" s="448">
        <v>38506</v>
      </c>
      <c r="M91" s="449">
        <v>38470</v>
      </c>
      <c r="N91" s="449">
        <f>L91-M91</f>
        <v>36</v>
      </c>
      <c r="O91" s="449">
        <f>$F91*N91</f>
        <v>3600</v>
      </c>
      <c r="P91" s="450">
        <f>O91/1000000</f>
        <v>0.0036</v>
      </c>
      <c r="Q91" s="184"/>
    </row>
    <row r="92" spans="1:17" ht="15.75" customHeight="1">
      <c r="A92" s="355">
        <v>61</v>
      </c>
      <c r="B92" s="467" t="s">
        <v>84</v>
      </c>
      <c r="C92" s="443">
        <v>4902571</v>
      </c>
      <c r="D92" s="475" t="s">
        <v>12</v>
      </c>
      <c r="E92" s="431" t="s">
        <v>360</v>
      </c>
      <c r="F92" s="443">
        <v>-300</v>
      </c>
      <c r="G92" s="448">
        <v>41</v>
      </c>
      <c r="H92" s="449">
        <v>41</v>
      </c>
      <c r="I92" s="449">
        <f>G92-H92</f>
        <v>0</v>
      </c>
      <c r="J92" s="449">
        <f>$F92*I92</f>
        <v>0</v>
      </c>
      <c r="K92" s="450">
        <f>J92/1000000</f>
        <v>0</v>
      </c>
      <c r="L92" s="448">
        <v>28</v>
      </c>
      <c r="M92" s="449">
        <v>28</v>
      </c>
      <c r="N92" s="449">
        <f>L92-M92</f>
        <v>0</v>
      </c>
      <c r="O92" s="449">
        <f>$F92*N92</f>
        <v>0</v>
      </c>
      <c r="P92" s="450">
        <f>O92/1000000</f>
        <v>0</v>
      </c>
      <c r="Q92" s="184"/>
    </row>
    <row r="93" spans="1:17" ht="15.75" customHeight="1">
      <c r="A93" s="355"/>
      <c r="B93" s="463" t="s">
        <v>80</v>
      </c>
      <c r="C93" s="442"/>
      <c r="D93" s="470"/>
      <c r="E93" s="470"/>
      <c r="F93" s="442"/>
      <c r="G93" s="448"/>
      <c r="H93" s="449"/>
      <c r="I93" s="449"/>
      <c r="J93" s="449"/>
      <c r="K93" s="450"/>
      <c r="L93" s="448"/>
      <c r="M93" s="449"/>
      <c r="N93" s="449"/>
      <c r="O93" s="449"/>
      <c r="P93" s="450"/>
      <c r="Q93" s="184"/>
    </row>
    <row r="94" spans="1:17" ht="16.5">
      <c r="A94" s="421">
        <v>62</v>
      </c>
      <c r="B94" s="543" t="s">
        <v>81</v>
      </c>
      <c r="C94" s="442">
        <v>4902577</v>
      </c>
      <c r="D94" s="470" t="s">
        <v>12</v>
      </c>
      <c r="E94" s="431" t="s">
        <v>360</v>
      </c>
      <c r="F94" s="442">
        <v>-400</v>
      </c>
      <c r="G94" s="448">
        <v>995564</v>
      </c>
      <c r="H94" s="449">
        <v>995564</v>
      </c>
      <c r="I94" s="449">
        <f>G94-H94</f>
        <v>0</v>
      </c>
      <c r="J94" s="449">
        <f>$F94*I94</f>
        <v>0</v>
      </c>
      <c r="K94" s="450">
        <f>J94/1000000</f>
        <v>0</v>
      </c>
      <c r="L94" s="448">
        <v>22</v>
      </c>
      <c r="M94" s="449">
        <v>22</v>
      </c>
      <c r="N94" s="449">
        <f>L94-M94</f>
        <v>0</v>
      </c>
      <c r="O94" s="449">
        <f>$F94*N94</f>
        <v>0</v>
      </c>
      <c r="P94" s="450">
        <f>O94/1000000</f>
        <v>0</v>
      </c>
      <c r="Q94" s="735"/>
    </row>
    <row r="95" spans="1:17" ht="16.5">
      <c r="A95" s="421">
        <v>63</v>
      </c>
      <c r="B95" s="543" t="s">
        <v>82</v>
      </c>
      <c r="C95" s="442">
        <v>4902516</v>
      </c>
      <c r="D95" s="470" t="s">
        <v>12</v>
      </c>
      <c r="E95" s="431" t="s">
        <v>360</v>
      </c>
      <c r="F95" s="442">
        <v>100</v>
      </c>
      <c r="G95" s="448">
        <v>999289</v>
      </c>
      <c r="H95" s="449">
        <v>999289</v>
      </c>
      <c r="I95" s="449">
        <f>G95-H95</f>
        <v>0</v>
      </c>
      <c r="J95" s="449">
        <f>$F95*I95</f>
        <v>0</v>
      </c>
      <c r="K95" s="450">
        <f>J95/1000000</f>
        <v>0</v>
      </c>
      <c r="L95" s="448">
        <v>999393</v>
      </c>
      <c r="M95" s="449">
        <v>999393</v>
      </c>
      <c r="N95" s="449">
        <f>L95-M95</f>
        <v>0</v>
      </c>
      <c r="O95" s="449">
        <f>$F95*N95</f>
        <v>0</v>
      </c>
      <c r="P95" s="450">
        <f>O95/1000000</f>
        <v>0</v>
      </c>
      <c r="Q95" s="184"/>
    </row>
    <row r="96" spans="1:17" ht="16.5">
      <c r="A96" s="414"/>
      <c r="B96" s="385" t="s">
        <v>408</v>
      </c>
      <c r="C96" s="442"/>
      <c r="D96" s="470"/>
      <c r="E96" s="431"/>
      <c r="F96" s="442"/>
      <c r="G96" s="448"/>
      <c r="H96" s="449"/>
      <c r="I96" s="449"/>
      <c r="J96" s="449"/>
      <c r="K96" s="450"/>
      <c r="L96" s="448"/>
      <c r="M96" s="449"/>
      <c r="N96" s="449"/>
      <c r="O96" s="449"/>
      <c r="P96" s="450"/>
      <c r="Q96" s="184"/>
    </row>
    <row r="97" spans="1:17" ht="18">
      <c r="A97" s="414">
        <v>64</v>
      </c>
      <c r="B97" s="467" t="s">
        <v>407</v>
      </c>
      <c r="C97" s="398">
        <v>5128444</v>
      </c>
      <c r="D97" s="155" t="s">
        <v>12</v>
      </c>
      <c r="E97" s="119" t="s">
        <v>360</v>
      </c>
      <c r="F97" s="595">
        <v>800</v>
      </c>
      <c r="G97" s="448">
        <v>2114</v>
      </c>
      <c r="H97" s="449">
        <v>1800</v>
      </c>
      <c r="I97" s="417">
        <f>G97-H97</f>
        <v>314</v>
      </c>
      <c r="J97" s="417">
        <f>$F97*I97</f>
        <v>251200</v>
      </c>
      <c r="K97" s="417">
        <f>J97/1000000</f>
        <v>0.2512</v>
      </c>
      <c r="L97" s="448">
        <v>337</v>
      </c>
      <c r="M97" s="449">
        <v>317</v>
      </c>
      <c r="N97" s="417">
        <f>L97-M97</f>
        <v>20</v>
      </c>
      <c r="O97" s="417">
        <f>$F97*N97</f>
        <v>16000</v>
      </c>
      <c r="P97" s="417">
        <f>O97/1000000</f>
        <v>0.016</v>
      </c>
      <c r="Q97" s="184"/>
    </row>
    <row r="98" spans="1:17" ht="16.5">
      <c r="A98" s="463"/>
      <c r="B98" s="463" t="s">
        <v>41</v>
      </c>
      <c r="C98" s="442"/>
      <c r="D98" s="470"/>
      <c r="E98" s="431"/>
      <c r="F98" s="442"/>
      <c r="G98" s="451"/>
      <c r="H98" s="452"/>
      <c r="I98" s="452"/>
      <c r="J98" s="452"/>
      <c r="K98" s="459"/>
      <c r="L98" s="451"/>
      <c r="M98" s="452"/>
      <c r="N98" s="452"/>
      <c r="O98" s="452"/>
      <c r="P98" s="459"/>
      <c r="Q98" s="184"/>
    </row>
    <row r="99" spans="1:17" ht="15.75" customHeight="1" thickBot="1">
      <c r="A99" s="428"/>
      <c r="B99" s="723"/>
      <c r="C99" s="425"/>
      <c r="D99" s="724"/>
      <c r="E99" s="432"/>
      <c r="F99" s="425"/>
      <c r="G99" s="453"/>
      <c r="H99" s="454"/>
      <c r="I99" s="454"/>
      <c r="J99" s="454"/>
      <c r="K99" s="455"/>
      <c r="L99" s="453"/>
      <c r="M99" s="454"/>
      <c r="N99" s="454"/>
      <c r="O99" s="454"/>
      <c r="P99" s="455"/>
      <c r="Q99" s="185"/>
    </row>
    <row r="100" spans="7:16" ht="13.5" thickTop="1">
      <c r="G100" s="19"/>
      <c r="H100" s="19"/>
      <c r="I100" s="19"/>
      <c r="J100" s="19"/>
      <c r="L100" s="19"/>
      <c r="M100" s="19"/>
      <c r="N100" s="19"/>
      <c r="O100" s="19"/>
      <c r="P100" s="19"/>
    </row>
    <row r="101" spans="2:16" ht="12.75">
      <c r="B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2:16" ht="18">
      <c r="B102" s="187" t="s">
        <v>254</v>
      </c>
      <c r="G102" s="19"/>
      <c r="H102" s="19"/>
      <c r="I102" s="19"/>
      <c r="J102" s="19"/>
      <c r="K102" s="616">
        <f>SUM(K8:K99)</f>
        <v>-3.5943000000000005</v>
      </c>
      <c r="L102" s="19"/>
      <c r="M102" s="19"/>
      <c r="N102" s="19"/>
      <c r="O102" s="19"/>
      <c r="P102" s="186">
        <f>SUM(P8:P99)</f>
        <v>0.9569000000000001</v>
      </c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2:16" ht="12.75">
      <c r="B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ht="15.75">
      <c r="A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7" ht="24" thickBot="1">
      <c r="A109" s="228" t="s">
        <v>253</v>
      </c>
      <c r="G109" s="21"/>
      <c r="H109" s="21"/>
      <c r="I109" s="100" t="s">
        <v>414</v>
      </c>
      <c r="J109" s="21"/>
      <c r="K109" s="21"/>
      <c r="L109" s="21"/>
      <c r="M109" s="21"/>
      <c r="N109" s="100" t="s">
        <v>415</v>
      </c>
      <c r="O109" s="21"/>
      <c r="P109" s="21"/>
      <c r="Q109" s="221" t="str">
        <f>Q1</f>
        <v>OCTOBER-2012</v>
      </c>
    </row>
    <row r="110" spans="1:17" ht="39.75" thickBot="1" thickTop="1">
      <c r="A110" s="101" t="s">
        <v>8</v>
      </c>
      <c r="B110" s="40" t="s">
        <v>9</v>
      </c>
      <c r="C110" s="41" t="s">
        <v>1</v>
      </c>
      <c r="D110" s="41" t="s">
        <v>2</v>
      </c>
      <c r="E110" s="41" t="s">
        <v>3</v>
      </c>
      <c r="F110" s="41" t="s">
        <v>10</v>
      </c>
      <c r="G110" s="43" t="str">
        <f>G5</f>
        <v>FINAL READING 01/11/12</v>
      </c>
      <c r="H110" s="41" t="str">
        <f>H5</f>
        <v>INTIAL READING 01/10/12</v>
      </c>
      <c r="I110" s="41" t="s">
        <v>4</v>
      </c>
      <c r="J110" s="41" t="s">
        <v>5</v>
      </c>
      <c r="K110" s="42" t="s">
        <v>6</v>
      </c>
      <c r="L110" s="43" t="str">
        <f>G5</f>
        <v>FINAL READING 01/11/12</v>
      </c>
      <c r="M110" s="41" t="str">
        <f>H5</f>
        <v>INTIAL READING 01/10/12</v>
      </c>
      <c r="N110" s="41" t="s">
        <v>4</v>
      </c>
      <c r="O110" s="41" t="s">
        <v>5</v>
      </c>
      <c r="P110" s="42" t="s">
        <v>6</v>
      </c>
      <c r="Q110" s="42" t="s">
        <v>323</v>
      </c>
    </row>
    <row r="111" spans="1:16" ht="8.25" customHeight="1" thickBot="1" thickTop="1">
      <c r="A111" s="15"/>
      <c r="B111" s="12"/>
      <c r="C111" s="11"/>
      <c r="D111" s="11"/>
      <c r="E111" s="11"/>
      <c r="F111" s="11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7" ht="15.75" customHeight="1" thickTop="1">
      <c r="A112" s="444"/>
      <c r="B112" s="445" t="s">
        <v>28</v>
      </c>
      <c r="C112" s="422"/>
      <c r="D112" s="408"/>
      <c r="E112" s="408"/>
      <c r="F112" s="408"/>
      <c r="G112" s="105"/>
      <c r="H112" s="28"/>
      <c r="I112" s="28"/>
      <c r="J112" s="28"/>
      <c r="K112" s="29"/>
      <c r="L112" s="105"/>
      <c r="M112" s="28"/>
      <c r="N112" s="28"/>
      <c r="O112" s="28"/>
      <c r="P112" s="29"/>
      <c r="Q112" s="183"/>
    </row>
    <row r="113" spans="1:17" ht="15.75" customHeight="1">
      <c r="A113" s="421">
        <v>1</v>
      </c>
      <c r="B113" s="462" t="s">
        <v>83</v>
      </c>
      <c r="C113" s="442">
        <v>4865092</v>
      </c>
      <c r="D113" s="431" t="s">
        <v>12</v>
      </c>
      <c r="E113" s="431" t="s">
        <v>360</v>
      </c>
      <c r="F113" s="442">
        <v>-100</v>
      </c>
      <c r="G113" s="448">
        <v>8619</v>
      </c>
      <c r="H113" s="449">
        <v>8417</v>
      </c>
      <c r="I113" s="449">
        <f>G113-H113</f>
        <v>202</v>
      </c>
      <c r="J113" s="449">
        <f aca="true" t="shared" si="18" ref="J113:J123">$F113*I113</f>
        <v>-20200</v>
      </c>
      <c r="K113" s="450">
        <f aca="true" t="shared" si="19" ref="K113:K123">J113/1000000</f>
        <v>-0.0202</v>
      </c>
      <c r="L113" s="448">
        <v>11973</v>
      </c>
      <c r="M113" s="449">
        <v>11969</v>
      </c>
      <c r="N113" s="449">
        <f>L113-M113</f>
        <v>4</v>
      </c>
      <c r="O113" s="449">
        <f aca="true" t="shared" si="20" ref="O113:O123">$F113*N113</f>
        <v>-400</v>
      </c>
      <c r="P113" s="450">
        <f aca="true" t="shared" si="21" ref="P113:P123">O113/1000000</f>
        <v>-0.0004</v>
      </c>
      <c r="Q113" s="184"/>
    </row>
    <row r="114" spans="1:17" ht="16.5">
      <c r="A114" s="421"/>
      <c r="B114" s="463" t="s">
        <v>41</v>
      </c>
      <c r="C114" s="442"/>
      <c r="D114" s="471"/>
      <c r="E114" s="471"/>
      <c r="F114" s="442"/>
      <c r="G114" s="448"/>
      <c r="H114" s="449"/>
      <c r="I114" s="449"/>
      <c r="J114" s="449"/>
      <c r="K114" s="450"/>
      <c r="L114" s="448"/>
      <c r="M114" s="449"/>
      <c r="N114" s="449"/>
      <c r="O114" s="449"/>
      <c r="P114" s="450"/>
      <c r="Q114" s="184"/>
    </row>
    <row r="115" spans="1:17" ht="16.5">
      <c r="A115" s="421">
        <v>2</v>
      </c>
      <c r="B115" s="462" t="s">
        <v>42</v>
      </c>
      <c r="C115" s="442">
        <v>4864955</v>
      </c>
      <c r="D115" s="470" t="s">
        <v>12</v>
      </c>
      <c r="E115" s="431" t="s">
        <v>360</v>
      </c>
      <c r="F115" s="442">
        <v>-1000</v>
      </c>
      <c r="G115" s="448">
        <v>6989</v>
      </c>
      <c r="H115" s="449">
        <v>6598</v>
      </c>
      <c r="I115" s="449">
        <f>G115-H115</f>
        <v>391</v>
      </c>
      <c r="J115" s="449">
        <f t="shared" si="18"/>
        <v>-391000</v>
      </c>
      <c r="K115" s="450">
        <f t="shared" si="19"/>
        <v>-0.391</v>
      </c>
      <c r="L115" s="448">
        <v>6850</v>
      </c>
      <c r="M115" s="449">
        <v>6850</v>
      </c>
      <c r="N115" s="449">
        <f>L115-M115</f>
        <v>0</v>
      </c>
      <c r="O115" s="449">
        <f t="shared" si="20"/>
        <v>0</v>
      </c>
      <c r="P115" s="450">
        <f t="shared" si="21"/>
        <v>0</v>
      </c>
      <c r="Q115" s="184"/>
    </row>
    <row r="116" spans="1:17" ht="16.5">
      <c r="A116" s="421"/>
      <c r="B116" s="463" t="s">
        <v>18</v>
      </c>
      <c r="C116" s="442"/>
      <c r="D116" s="470"/>
      <c r="E116" s="431"/>
      <c r="F116" s="442"/>
      <c r="G116" s="448"/>
      <c r="H116" s="449"/>
      <c r="I116" s="449"/>
      <c r="J116" s="449"/>
      <c r="K116" s="450"/>
      <c r="L116" s="448"/>
      <c r="M116" s="449"/>
      <c r="N116" s="449"/>
      <c r="O116" s="449"/>
      <c r="P116" s="450"/>
      <c r="Q116" s="184"/>
    </row>
    <row r="117" spans="1:17" ht="16.5">
      <c r="A117" s="421">
        <v>3</v>
      </c>
      <c r="B117" s="462" t="s">
        <v>19</v>
      </c>
      <c r="C117" s="442">
        <v>4864808</v>
      </c>
      <c r="D117" s="470" t="s">
        <v>12</v>
      </c>
      <c r="E117" s="431" t="s">
        <v>360</v>
      </c>
      <c r="F117" s="442">
        <v>-200</v>
      </c>
      <c r="G117" s="448">
        <v>3654</v>
      </c>
      <c r="H117" s="449">
        <v>3502</v>
      </c>
      <c r="I117" s="452">
        <f>G117-H117</f>
        <v>152</v>
      </c>
      <c r="J117" s="452">
        <f t="shared" si="18"/>
        <v>-30400</v>
      </c>
      <c r="K117" s="459">
        <f t="shared" si="19"/>
        <v>-0.0304</v>
      </c>
      <c r="L117" s="448">
        <v>2215</v>
      </c>
      <c r="M117" s="449">
        <v>1605</v>
      </c>
      <c r="N117" s="449">
        <f>L117-M117</f>
        <v>610</v>
      </c>
      <c r="O117" s="449">
        <f t="shared" si="20"/>
        <v>-122000</v>
      </c>
      <c r="P117" s="450">
        <f t="shared" si="21"/>
        <v>-0.122</v>
      </c>
      <c r="Q117" s="582"/>
    </row>
    <row r="118" spans="1:17" ht="16.5">
      <c r="A118" s="421">
        <v>4</v>
      </c>
      <c r="B118" s="462" t="s">
        <v>20</v>
      </c>
      <c r="C118" s="442">
        <v>4864841</v>
      </c>
      <c r="D118" s="470" t="s">
        <v>12</v>
      </c>
      <c r="E118" s="431" t="s">
        <v>360</v>
      </c>
      <c r="F118" s="442">
        <v>-1000</v>
      </c>
      <c r="G118" s="448">
        <v>13384</v>
      </c>
      <c r="H118" s="449">
        <v>13350</v>
      </c>
      <c r="I118" s="449">
        <f>G118-H118</f>
        <v>34</v>
      </c>
      <c r="J118" s="449">
        <f t="shared" si="18"/>
        <v>-34000</v>
      </c>
      <c r="K118" s="450">
        <f t="shared" si="19"/>
        <v>-0.034</v>
      </c>
      <c r="L118" s="448">
        <v>27563</v>
      </c>
      <c r="M118" s="449">
        <v>27432</v>
      </c>
      <c r="N118" s="449">
        <f>L118-M118</f>
        <v>131</v>
      </c>
      <c r="O118" s="449">
        <f t="shared" si="20"/>
        <v>-131000</v>
      </c>
      <c r="P118" s="450">
        <f t="shared" si="21"/>
        <v>-0.131</v>
      </c>
      <c r="Q118" s="184"/>
    </row>
    <row r="119" spans="1:17" ht="16.5">
      <c r="A119" s="421"/>
      <c r="B119" s="462"/>
      <c r="C119" s="442"/>
      <c r="D119" s="470"/>
      <c r="E119" s="431"/>
      <c r="F119" s="442"/>
      <c r="G119" s="460"/>
      <c r="H119" s="289"/>
      <c r="I119" s="449"/>
      <c r="J119" s="449"/>
      <c r="K119" s="450"/>
      <c r="L119" s="460"/>
      <c r="M119" s="452"/>
      <c r="N119" s="449"/>
      <c r="O119" s="449"/>
      <c r="P119" s="450"/>
      <c r="Q119" s="184"/>
    </row>
    <row r="120" spans="1:17" ht="16.5">
      <c r="A120" s="446"/>
      <c r="B120" s="468" t="s">
        <v>49</v>
      </c>
      <c r="C120" s="416"/>
      <c r="D120" s="476"/>
      <c r="E120" s="476"/>
      <c r="F120" s="447"/>
      <c r="G120" s="460"/>
      <c r="H120" s="289"/>
      <c r="I120" s="449"/>
      <c r="J120" s="449"/>
      <c r="K120" s="450"/>
      <c r="L120" s="460"/>
      <c r="M120" s="289"/>
      <c r="N120" s="449"/>
      <c r="O120" s="449"/>
      <c r="P120" s="450"/>
      <c r="Q120" s="184"/>
    </row>
    <row r="121" spans="1:17" ht="16.5">
      <c r="A121" s="421">
        <v>5</v>
      </c>
      <c r="B121" s="466" t="s">
        <v>50</v>
      </c>
      <c r="C121" s="442">
        <v>4864792</v>
      </c>
      <c r="D121" s="471" t="s">
        <v>12</v>
      </c>
      <c r="E121" s="431" t="s">
        <v>360</v>
      </c>
      <c r="F121" s="442">
        <v>-100</v>
      </c>
      <c r="G121" s="448">
        <v>37699</v>
      </c>
      <c r="H121" s="449">
        <v>37972</v>
      </c>
      <c r="I121" s="449">
        <f>G121-H121</f>
        <v>-273</v>
      </c>
      <c r="J121" s="449">
        <f t="shared" si="18"/>
        <v>27300</v>
      </c>
      <c r="K121" s="450">
        <f t="shared" si="19"/>
        <v>0.0273</v>
      </c>
      <c r="L121" s="448">
        <v>146952</v>
      </c>
      <c r="M121" s="449">
        <v>146953</v>
      </c>
      <c r="N121" s="449">
        <f>L121-M121</f>
        <v>-1</v>
      </c>
      <c r="O121" s="449">
        <f t="shared" si="20"/>
        <v>100</v>
      </c>
      <c r="P121" s="450">
        <f t="shared" si="21"/>
        <v>0.0001</v>
      </c>
      <c r="Q121" s="184"/>
    </row>
    <row r="122" spans="1:17" ht="16.5">
      <c r="A122" s="421"/>
      <c r="B122" s="464" t="s">
        <v>51</v>
      </c>
      <c r="C122" s="442"/>
      <c r="D122" s="470"/>
      <c r="E122" s="431"/>
      <c r="F122" s="442"/>
      <c r="G122" s="448"/>
      <c r="H122" s="449"/>
      <c r="I122" s="449"/>
      <c r="J122" s="449"/>
      <c r="K122" s="450"/>
      <c r="L122" s="448"/>
      <c r="M122" s="449"/>
      <c r="N122" s="449"/>
      <c r="O122" s="449"/>
      <c r="P122" s="450"/>
      <c r="Q122" s="184"/>
    </row>
    <row r="123" spans="1:17" ht="16.5">
      <c r="A123" s="421">
        <v>6</v>
      </c>
      <c r="B123" s="544" t="s">
        <v>363</v>
      </c>
      <c r="C123" s="442">
        <v>4865170</v>
      </c>
      <c r="D123" s="471" t="s">
        <v>12</v>
      </c>
      <c r="E123" s="431" t="s">
        <v>360</v>
      </c>
      <c r="F123" s="442">
        <v>-1000</v>
      </c>
      <c r="G123" s="448">
        <v>0</v>
      </c>
      <c r="H123" s="449">
        <v>0</v>
      </c>
      <c r="I123" s="449">
        <f>G123-H123</f>
        <v>0</v>
      </c>
      <c r="J123" s="449">
        <f t="shared" si="18"/>
        <v>0</v>
      </c>
      <c r="K123" s="450">
        <f t="shared" si="19"/>
        <v>0</v>
      </c>
      <c r="L123" s="448">
        <v>999972</v>
      </c>
      <c r="M123" s="449">
        <v>999972</v>
      </c>
      <c r="N123" s="449">
        <f>L123-M123</f>
        <v>0</v>
      </c>
      <c r="O123" s="449">
        <f t="shared" si="20"/>
        <v>0</v>
      </c>
      <c r="P123" s="450">
        <f t="shared" si="21"/>
        <v>0</v>
      </c>
      <c r="Q123" s="184"/>
    </row>
    <row r="124" spans="1:17" ht="16.5">
      <c r="A124" s="421"/>
      <c r="B124" s="463" t="s">
        <v>37</v>
      </c>
      <c r="C124" s="442"/>
      <c r="D124" s="471"/>
      <c r="E124" s="431"/>
      <c r="F124" s="442"/>
      <c r="G124" s="448"/>
      <c r="H124" s="449"/>
      <c r="I124" s="449"/>
      <c r="J124" s="449"/>
      <c r="K124" s="450"/>
      <c r="L124" s="448"/>
      <c r="M124" s="449"/>
      <c r="N124" s="449"/>
      <c r="O124" s="449"/>
      <c r="P124" s="450"/>
      <c r="Q124" s="184"/>
    </row>
    <row r="125" spans="1:17" ht="16.5">
      <c r="A125" s="421">
        <v>7</v>
      </c>
      <c r="B125" s="462" t="s">
        <v>376</v>
      </c>
      <c r="C125" s="442">
        <v>4864961</v>
      </c>
      <c r="D125" s="470" t="s">
        <v>12</v>
      </c>
      <c r="E125" s="431" t="s">
        <v>360</v>
      </c>
      <c r="F125" s="442">
        <v>-1000</v>
      </c>
      <c r="G125" s="448">
        <v>969274</v>
      </c>
      <c r="H125" s="449">
        <v>971981</v>
      </c>
      <c r="I125" s="449">
        <f>G125-H125</f>
        <v>-2707</v>
      </c>
      <c r="J125" s="449">
        <f>$F125*I125</f>
        <v>2707000</v>
      </c>
      <c r="K125" s="450">
        <f>J125/1000000</f>
        <v>2.707</v>
      </c>
      <c r="L125" s="448">
        <v>992481</v>
      </c>
      <c r="M125" s="449">
        <v>992481</v>
      </c>
      <c r="N125" s="449">
        <f>L125-M125</f>
        <v>0</v>
      </c>
      <c r="O125" s="449">
        <f>$F125*N125</f>
        <v>0</v>
      </c>
      <c r="P125" s="450">
        <f>O125/1000000</f>
        <v>0</v>
      </c>
      <c r="Q125" s="184"/>
    </row>
    <row r="126" spans="1:17" ht="16.5">
      <c r="A126" s="421"/>
      <c r="B126" s="464" t="s">
        <v>401</v>
      </c>
      <c r="C126" s="442"/>
      <c r="D126" s="470"/>
      <c r="E126" s="431"/>
      <c r="F126" s="442"/>
      <c r="G126" s="448"/>
      <c r="H126" s="449"/>
      <c r="I126" s="449"/>
      <c r="J126" s="449"/>
      <c r="K126" s="450"/>
      <c r="L126" s="448"/>
      <c r="M126" s="449"/>
      <c r="N126" s="449"/>
      <c r="O126" s="449"/>
      <c r="P126" s="450"/>
      <c r="Q126" s="184"/>
    </row>
    <row r="127" spans="1:17" ht="18">
      <c r="A127" s="421">
        <v>8</v>
      </c>
      <c r="B127" s="721" t="s">
        <v>406</v>
      </c>
      <c r="C127" s="398">
        <v>5128407</v>
      </c>
      <c r="D127" s="155" t="s">
        <v>12</v>
      </c>
      <c r="E127" s="119" t="s">
        <v>360</v>
      </c>
      <c r="F127" s="595">
        <v>2000</v>
      </c>
      <c r="G127" s="448">
        <v>999534</v>
      </c>
      <c r="H127" s="449">
        <v>999534</v>
      </c>
      <c r="I127" s="417">
        <f>G127-H127</f>
        <v>0</v>
      </c>
      <c r="J127" s="417">
        <f>$F127*I127</f>
        <v>0</v>
      </c>
      <c r="K127" s="417">
        <f>J127/1000000</f>
        <v>0</v>
      </c>
      <c r="L127" s="448">
        <v>999980</v>
      </c>
      <c r="M127" s="449">
        <v>999980</v>
      </c>
      <c r="N127" s="417">
        <f>L127-M127</f>
        <v>0</v>
      </c>
      <c r="O127" s="417">
        <f>$F127*N127</f>
        <v>0</v>
      </c>
      <c r="P127" s="417">
        <f>O127/1000000</f>
        <v>0</v>
      </c>
      <c r="Q127" s="590"/>
    </row>
    <row r="128" spans="1:17" ht="13.5" thickBot="1">
      <c r="A128" s="54"/>
      <c r="B128" s="170"/>
      <c r="C128" s="56"/>
      <c r="D128" s="113"/>
      <c r="E128" s="171"/>
      <c r="F128" s="113"/>
      <c r="G128" s="129"/>
      <c r="H128" s="130"/>
      <c r="I128" s="130"/>
      <c r="J128" s="130"/>
      <c r="K128" s="135"/>
      <c r="L128" s="129"/>
      <c r="M128" s="130"/>
      <c r="N128" s="130"/>
      <c r="O128" s="130"/>
      <c r="P128" s="135"/>
      <c r="Q128" s="185"/>
    </row>
    <row r="129" ht="13.5" thickTop="1"/>
    <row r="130" spans="2:16" ht="18">
      <c r="B130" s="189" t="s">
        <v>324</v>
      </c>
      <c r="K130" s="188">
        <f>SUM(K113:K128)</f>
        <v>2.2586999999999997</v>
      </c>
      <c r="P130" s="188">
        <f>SUM(P113:P128)</f>
        <v>-0.2533</v>
      </c>
    </row>
    <row r="131" spans="11:16" ht="15.75">
      <c r="K131" s="109"/>
      <c r="P131" s="109"/>
    </row>
    <row r="132" spans="11:16" ht="15.75">
      <c r="K132" s="109"/>
      <c r="P132" s="109"/>
    </row>
    <row r="133" spans="11:16" ht="15.75">
      <c r="K133" s="109"/>
      <c r="P133" s="109"/>
    </row>
    <row r="134" spans="11:16" ht="15.75">
      <c r="K134" s="109"/>
      <c r="P134" s="109"/>
    </row>
    <row r="135" spans="11:16" ht="15.75">
      <c r="K135" s="109"/>
      <c r="P135" s="109"/>
    </row>
    <row r="136" ht="13.5" thickBot="1"/>
    <row r="137" spans="1:17" ht="31.5" customHeight="1">
      <c r="A137" s="173" t="s">
        <v>256</v>
      </c>
      <c r="B137" s="174"/>
      <c r="C137" s="174"/>
      <c r="D137" s="175"/>
      <c r="E137" s="176"/>
      <c r="F137" s="175"/>
      <c r="G137" s="175"/>
      <c r="H137" s="174"/>
      <c r="I137" s="177"/>
      <c r="J137" s="178"/>
      <c r="K137" s="179"/>
      <c r="L137" s="59"/>
      <c r="M137" s="59"/>
      <c r="N137" s="59"/>
      <c r="O137" s="59"/>
      <c r="P137" s="59"/>
      <c r="Q137" s="60"/>
    </row>
    <row r="138" spans="1:17" ht="28.5" customHeight="1">
      <c r="A138" s="180" t="s">
        <v>319</v>
      </c>
      <c r="B138" s="106"/>
      <c r="C138" s="106"/>
      <c r="D138" s="106"/>
      <c r="E138" s="107"/>
      <c r="F138" s="106"/>
      <c r="G138" s="106"/>
      <c r="H138" s="106"/>
      <c r="I138" s="108"/>
      <c r="J138" s="106"/>
      <c r="K138" s="172">
        <f>K102</f>
        <v>-3.5943000000000005</v>
      </c>
      <c r="L138" s="21"/>
      <c r="M138" s="21"/>
      <c r="N138" s="21"/>
      <c r="O138" s="21"/>
      <c r="P138" s="172">
        <f>P102</f>
        <v>0.9569000000000001</v>
      </c>
      <c r="Q138" s="61"/>
    </row>
    <row r="139" spans="1:17" ht="28.5" customHeight="1">
      <c r="A139" s="180" t="s">
        <v>320</v>
      </c>
      <c r="B139" s="106"/>
      <c r="C139" s="106"/>
      <c r="D139" s="106"/>
      <c r="E139" s="107"/>
      <c r="F139" s="106"/>
      <c r="G139" s="106"/>
      <c r="H139" s="106"/>
      <c r="I139" s="108"/>
      <c r="J139" s="106"/>
      <c r="K139" s="172">
        <f>K130</f>
        <v>2.2586999999999997</v>
      </c>
      <c r="L139" s="21"/>
      <c r="M139" s="21"/>
      <c r="N139" s="21"/>
      <c r="O139" s="21"/>
      <c r="P139" s="172">
        <f>P130</f>
        <v>-0.2533</v>
      </c>
      <c r="Q139" s="61"/>
    </row>
    <row r="140" spans="1:17" ht="28.5" customHeight="1">
      <c r="A140" s="180" t="s">
        <v>257</v>
      </c>
      <c r="B140" s="106"/>
      <c r="C140" s="106"/>
      <c r="D140" s="106"/>
      <c r="E140" s="107"/>
      <c r="F140" s="106"/>
      <c r="G140" s="106"/>
      <c r="H140" s="106"/>
      <c r="I140" s="108"/>
      <c r="J140" s="106"/>
      <c r="K140" s="172">
        <f>'ROHTAK ROAD'!K46</f>
        <v>1.2809499999999998</v>
      </c>
      <c r="L140" s="21"/>
      <c r="M140" s="21"/>
      <c r="N140" s="21"/>
      <c r="O140" s="21"/>
      <c r="P140" s="172">
        <f>'ROHTAK ROAD'!P46</f>
        <v>-0.01865</v>
      </c>
      <c r="Q140" s="61"/>
    </row>
    <row r="141" spans="1:17" ht="27.75" customHeight="1" thickBot="1">
      <c r="A141" s="182" t="s">
        <v>258</v>
      </c>
      <c r="B141" s="181"/>
      <c r="C141" s="181"/>
      <c r="D141" s="181"/>
      <c r="E141" s="181"/>
      <c r="F141" s="181"/>
      <c r="G141" s="181"/>
      <c r="H141" s="181"/>
      <c r="I141" s="181"/>
      <c r="J141" s="181"/>
      <c r="K141" s="622">
        <f>SUM(K138:K140)</f>
        <v>-0.054650000000000976</v>
      </c>
      <c r="L141" s="62"/>
      <c r="M141" s="62"/>
      <c r="N141" s="62"/>
      <c r="O141" s="62"/>
      <c r="P141" s="622">
        <f>SUM(P138:P140)</f>
        <v>0.68495</v>
      </c>
      <c r="Q141" s="190"/>
    </row>
    <row r="145" ht="13.5" thickBot="1">
      <c r="A145" s="290"/>
    </row>
    <row r="146" spans="1:17" ht="12.75">
      <c r="A146" s="275"/>
      <c r="B146" s="276"/>
      <c r="C146" s="276"/>
      <c r="D146" s="276"/>
      <c r="E146" s="276"/>
      <c r="F146" s="276"/>
      <c r="G146" s="276"/>
      <c r="H146" s="59"/>
      <c r="I146" s="59"/>
      <c r="J146" s="59"/>
      <c r="K146" s="59"/>
      <c r="L146" s="59"/>
      <c r="M146" s="59"/>
      <c r="N146" s="59"/>
      <c r="O146" s="59"/>
      <c r="P146" s="59"/>
      <c r="Q146" s="60"/>
    </row>
    <row r="147" spans="1:17" ht="23.25">
      <c r="A147" s="283" t="s">
        <v>341</v>
      </c>
      <c r="B147" s="267"/>
      <c r="C147" s="267"/>
      <c r="D147" s="267"/>
      <c r="E147" s="267"/>
      <c r="F147" s="267"/>
      <c r="G147" s="267"/>
      <c r="H147" s="21"/>
      <c r="I147" s="21"/>
      <c r="J147" s="21"/>
      <c r="K147" s="21"/>
      <c r="L147" s="21"/>
      <c r="M147" s="21"/>
      <c r="N147" s="21"/>
      <c r="O147" s="21"/>
      <c r="P147" s="21"/>
      <c r="Q147" s="61"/>
    </row>
    <row r="148" spans="1:17" ht="12.75">
      <c r="A148" s="277"/>
      <c r="B148" s="267"/>
      <c r="C148" s="267"/>
      <c r="D148" s="267"/>
      <c r="E148" s="267"/>
      <c r="F148" s="267"/>
      <c r="G148" s="267"/>
      <c r="H148" s="21"/>
      <c r="I148" s="21"/>
      <c r="J148" s="21"/>
      <c r="K148" s="21"/>
      <c r="L148" s="21"/>
      <c r="M148" s="21"/>
      <c r="N148" s="21"/>
      <c r="O148" s="21"/>
      <c r="P148" s="21"/>
      <c r="Q148" s="61"/>
    </row>
    <row r="149" spans="1:17" ht="15.75">
      <c r="A149" s="278"/>
      <c r="B149" s="279"/>
      <c r="C149" s="279"/>
      <c r="D149" s="279"/>
      <c r="E149" s="279"/>
      <c r="F149" s="279"/>
      <c r="G149" s="279"/>
      <c r="H149" s="21"/>
      <c r="I149" s="21"/>
      <c r="J149" s="21"/>
      <c r="K149" s="321" t="s">
        <v>353</v>
      </c>
      <c r="L149" s="21"/>
      <c r="M149" s="21"/>
      <c r="N149" s="21"/>
      <c r="O149" s="21"/>
      <c r="P149" s="321" t="s">
        <v>354</v>
      </c>
      <c r="Q149" s="61"/>
    </row>
    <row r="150" spans="1:17" ht="12.75">
      <c r="A150" s="280"/>
      <c r="B150" s="163"/>
      <c r="C150" s="163"/>
      <c r="D150" s="163"/>
      <c r="E150" s="163"/>
      <c r="F150" s="163"/>
      <c r="G150" s="163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12.75">
      <c r="A151" s="280"/>
      <c r="B151" s="163"/>
      <c r="C151" s="163"/>
      <c r="D151" s="163"/>
      <c r="E151" s="163"/>
      <c r="F151" s="163"/>
      <c r="G151" s="163"/>
      <c r="H151" s="21"/>
      <c r="I151" s="21"/>
      <c r="J151" s="21"/>
      <c r="K151" s="21"/>
      <c r="L151" s="21"/>
      <c r="M151" s="21"/>
      <c r="N151" s="21"/>
      <c r="O151" s="21"/>
      <c r="P151" s="21"/>
      <c r="Q151" s="61"/>
    </row>
    <row r="152" spans="1:17" ht="24.75" customHeight="1">
      <c r="A152" s="284" t="s">
        <v>344</v>
      </c>
      <c r="B152" s="268"/>
      <c r="C152" s="268"/>
      <c r="D152" s="269"/>
      <c r="E152" s="269"/>
      <c r="F152" s="270"/>
      <c r="G152" s="269"/>
      <c r="H152" s="21"/>
      <c r="I152" s="21"/>
      <c r="J152" s="21"/>
      <c r="K152" s="288">
        <f>K141</f>
        <v>-0.054650000000000976</v>
      </c>
      <c r="L152" s="269" t="s">
        <v>342</v>
      </c>
      <c r="M152" s="21"/>
      <c r="N152" s="21"/>
      <c r="O152" s="21"/>
      <c r="P152" s="288">
        <f>P141</f>
        <v>0.68495</v>
      </c>
      <c r="Q152" s="291" t="s">
        <v>342</v>
      </c>
    </row>
    <row r="153" spans="1:17" ht="15">
      <c r="A153" s="285"/>
      <c r="B153" s="271"/>
      <c r="C153" s="271"/>
      <c r="D153" s="267"/>
      <c r="E153" s="267"/>
      <c r="F153" s="272"/>
      <c r="G153" s="267"/>
      <c r="H153" s="21"/>
      <c r="I153" s="21"/>
      <c r="J153" s="21"/>
      <c r="K153" s="289"/>
      <c r="L153" s="267"/>
      <c r="M153" s="21"/>
      <c r="N153" s="21"/>
      <c r="O153" s="21"/>
      <c r="P153" s="289"/>
      <c r="Q153" s="292"/>
    </row>
    <row r="154" spans="1:17" ht="22.5" customHeight="1">
      <c r="A154" s="286" t="s">
        <v>343</v>
      </c>
      <c r="B154" s="273"/>
      <c r="C154" s="53"/>
      <c r="D154" s="267"/>
      <c r="E154" s="267"/>
      <c r="F154" s="274"/>
      <c r="G154" s="269"/>
      <c r="H154" s="21"/>
      <c r="I154" s="21"/>
      <c r="J154" s="21"/>
      <c r="K154" s="288">
        <f>'STEPPED UP GENCO'!K44</f>
        <v>0.108607282</v>
      </c>
      <c r="L154" s="269" t="s">
        <v>342</v>
      </c>
      <c r="M154" s="21"/>
      <c r="N154" s="21"/>
      <c r="O154" s="21"/>
      <c r="P154" s="288">
        <f>'STEPPED UP GENCO'!P44</f>
        <v>-1.7094669089999999</v>
      </c>
      <c r="Q154" s="291" t="s">
        <v>342</v>
      </c>
    </row>
    <row r="155" spans="1:17" ht="12.75">
      <c r="A155" s="28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8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8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20.25">
      <c r="A158" s="281"/>
      <c r="B158" s="21"/>
      <c r="C158" s="21"/>
      <c r="D158" s="21"/>
      <c r="E158" s="21"/>
      <c r="F158" s="21"/>
      <c r="G158" s="21"/>
      <c r="H158" s="268"/>
      <c r="I158" s="268"/>
      <c r="J158" s="287" t="s">
        <v>345</v>
      </c>
      <c r="K158" s="477">
        <f>SUM(K152:K157)</f>
        <v>0.053957281999999024</v>
      </c>
      <c r="L158" s="268" t="s">
        <v>342</v>
      </c>
      <c r="M158" s="163"/>
      <c r="N158" s="21"/>
      <c r="O158" s="21"/>
      <c r="P158" s="477">
        <f>SUM(P152:P157)</f>
        <v>-1.024516909</v>
      </c>
      <c r="Q158" s="478" t="s">
        <v>342</v>
      </c>
    </row>
  </sheetData>
  <sheetProtection/>
  <printOptions horizontalCentered="1"/>
  <pageMargins left="0.39" right="0.25" top="0.36" bottom="0.29" header="0.38" footer="0.5"/>
  <pageSetup horizontalDpi="300" verticalDpi="300" orientation="landscape" scale="61" r:id="rId1"/>
  <rowBreaks count="2" manualBreakCount="2">
    <brk id="54" max="16" man="1"/>
    <brk id="10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view="pageBreakPreview" zoomScale="62" zoomScaleNormal="85" zoomScaleSheetLayoutView="62" zoomScalePageLayoutView="0" workbookViewId="0" topLeftCell="A1">
      <selection activeCell="Q73" sqref="Q73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21.421875" style="0" customWidth="1"/>
  </cols>
  <sheetData>
    <row r="1" ht="26.25">
      <c r="A1" s="1" t="s">
        <v>250</v>
      </c>
    </row>
    <row r="2" spans="1:18" ht="15">
      <c r="A2" s="2" t="s">
        <v>251</v>
      </c>
      <c r="K2" s="58"/>
      <c r="Q2" s="313" t="str">
        <f>NDPL!$Q$1</f>
        <v>OCTOBER-2012</v>
      </c>
      <c r="R2" s="313"/>
    </row>
    <row r="3" ht="23.25">
      <c r="A3" s="3" t="s">
        <v>87</v>
      </c>
    </row>
    <row r="4" spans="1:16" ht="18.75" thickBot="1">
      <c r="A4" s="110" t="s">
        <v>259</v>
      </c>
      <c r="G4" s="21"/>
      <c r="H4" s="21"/>
      <c r="I4" s="58" t="s">
        <v>7</v>
      </c>
      <c r="J4" s="21"/>
      <c r="K4" s="21"/>
      <c r="L4" s="21"/>
      <c r="M4" s="21"/>
      <c r="N4" s="58" t="s">
        <v>415</v>
      </c>
      <c r="O4" s="21"/>
      <c r="P4" s="21"/>
    </row>
    <row r="5" spans="1:17" ht="55.5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01/11/12</v>
      </c>
      <c r="H5" s="41" t="str">
        <f>NDPL!H5</f>
        <v>INTIAL READING 01/10/12</v>
      </c>
      <c r="I5" s="41" t="s">
        <v>4</v>
      </c>
      <c r="J5" s="41" t="s">
        <v>5</v>
      </c>
      <c r="K5" s="41" t="s">
        <v>6</v>
      </c>
      <c r="L5" s="43" t="str">
        <f>NDPL!G5</f>
        <v>FINAL READING 01/11/12</v>
      </c>
      <c r="M5" s="41" t="str">
        <f>NDPL!H5</f>
        <v>INTIAL READING 01/10/12</v>
      </c>
      <c r="N5" s="41" t="s">
        <v>4</v>
      </c>
      <c r="O5" s="41" t="s">
        <v>5</v>
      </c>
      <c r="P5" s="41" t="s">
        <v>6</v>
      </c>
      <c r="Q5" s="219" t="s">
        <v>323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87"/>
      <c r="B7" s="488" t="s">
        <v>144</v>
      </c>
      <c r="C7" s="473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15.75" customHeight="1">
      <c r="A8" s="489">
        <v>1</v>
      </c>
      <c r="B8" s="490" t="s">
        <v>88</v>
      </c>
      <c r="C8" s="495">
        <v>4865098</v>
      </c>
      <c r="D8" s="48" t="s">
        <v>12</v>
      </c>
      <c r="E8" s="49" t="s">
        <v>360</v>
      </c>
      <c r="F8" s="504">
        <v>100</v>
      </c>
      <c r="G8" s="448">
        <v>999998</v>
      </c>
      <c r="H8" s="449">
        <v>999998</v>
      </c>
      <c r="I8" s="524">
        <f>G8-H8</f>
        <v>0</v>
      </c>
      <c r="J8" s="524">
        <f>$F8*I8</f>
        <v>0</v>
      </c>
      <c r="K8" s="524">
        <f aca="true" t="shared" si="0" ref="K8:K51">J8/1000000</f>
        <v>0</v>
      </c>
      <c r="L8" s="448">
        <v>37956</v>
      </c>
      <c r="M8" s="449">
        <v>37956</v>
      </c>
      <c r="N8" s="524">
        <f>L8-M8</f>
        <v>0</v>
      </c>
      <c r="O8" s="524">
        <f>$F8*N8</f>
        <v>0</v>
      </c>
      <c r="P8" s="524">
        <f aca="true" t="shared" si="1" ref="P8:P51">O8/1000000</f>
        <v>0</v>
      </c>
      <c r="Q8" s="184"/>
    </row>
    <row r="9" spans="1:17" ht="15.75" customHeight="1">
      <c r="A9" s="489">
        <v>2</v>
      </c>
      <c r="B9" s="490" t="s">
        <v>89</v>
      </c>
      <c r="C9" s="495">
        <v>4865161</v>
      </c>
      <c r="D9" s="48" t="s">
        <v>12</v>
      </c>
      <c r="E9" s="49" t="s">
        <v>360</v>
      </c>
      <c r="F9" s="504">
        <v>100</v>
      </c>
      <c r="G9" s="448">
        <v>988335</v>
      </c>
      <c r="H9" s="449">
        <v>988335</v>
      </c>
      <c r="I9" s="524">
        <f aca="true" t="shared" si="2" ref="I9:I14">G9-H9</f>
        <v>0</v>
      </c>
      <c r="J9" s="524">
        <f aca="true" t="shared" si="3" ref="J9:J51">$F9*I9</f>
        <v>0</v>
      </c>
      <c r="K9" s="524">
        <f t="shared" si="0"/>
        <v>0</v>
      </c>
      <c r="L9" s="448">
        <v>58063</v>
      </c>
      <c r="M9" s="449">
        <v>59375</v>
      </c>
      <c r="N9" s="524">
        <f aca="true" t="shared" si="4" ref="N9:N14">L9-M9</f>
        <v>-1312</v>
      </c>
      <c r="O9" s="524">
        <f aca="true" t="shared" si="5" ref="O9:O51">$F9*N9</f>
        <v>-131200</v>
      </c>
      <c r="P9" s="524">
        <f t="shared" si="1"/>
        <v>-0.1312</v>
      </c>
      <c r="Q9" s="184"/>
    </row>
    <row r="10" spans="1:17" ht="15.75" customHeight="1">
      <c r="A10" s="489">
        <v>3</v>
      </c>
      <c r="B10" s="490" t="s">
        <v>90</v>
      </c>
      <c r="C10" s="495">
        <v>4865099</v>
      </c>
      <c r="D10" s="48" t="s">
        <v>12</v>
      </c>
      <c r="E10" s="49" t="s">
        <v>360</v>
      </c>
      <c r="F10" s="504">
        <v>100</v>
      </c>
      <c r="G10" s="448">
        <v>17416</v>
      </c>
      <c r="H10" s="449">
        <v>17396</v>
      </c>
      <c r="I10" s="524">
        <f t="shared" si="2"/>
        <v>20</v>
      </c>
      <c r="J10" s="524">
        <f t="shared" si="3"/>
        <v>2000</v>
      </c>
      <c r="K10" s="524">
        <f t="shared" si="0"/>
        <v>0.002</v>
      </c>
      <c r="L10" s="448">
        <v>9468</v>
      </c>
      <c r="M10" s="449">
        <v>9883</v>
      </c>
      <c r="N10" s="524">
        <f t="shared" si="4"/>
        <v>-415</v>
      </c>
      <c r="O10" s="524">
        <f t="shared" si="5"/>
        <v>-41500</v>
      </c>
      <c r="P10" s="524">
        <f t="shared" si="1"/>
        <v>-0.0415</v>
      </c>
      <c r="Q10" s="184"/>
    </row>
    <row r="11" spans="1:17" ht="15.75" customHeight="1">
      <c r="A11" s="489">
        <v>4</v>
      </c>
      <c r="B11" s="490" t="s">
        <v>91</v>
      </c>
      <c r="C11" s="495">
        <v>4865162</v>
      </c>
      <c r="D11" s="48" t="s">
        <v>12</v>
      </c>
      <c r="E11" s="49" t="s">
        <v>360</v>
      </c>
      <c r="F11" s="504">
        <v>100</v>
      </c>
      <c r="G11" s="448">
        <v>22750</v>
      </c>
      <c r="H11" s="449">
        <v>22948</v>
      </c>
      <c r="I11" s="524">
        <f t="shared" si="2"/>
        <v>-198</v>
      </c>
      <c r="J11" s="524">
        <f t="shared" si="3"/>
        <v>-19800</v>
      </c>
      <c r="K11" s="524">
        <f t="shared" si="0"/>
        <v>-0.0198</v>
      </c>
      <c r="L11" s="448">
        <v>17032</v>
      </c>
      <c r="M11" s="449">
        <v>15350</v>
      </c>
      <c r="N11" s="524">
        <f t="shared" si="4"/>
        <v>1682</v>
      </c>
      <c r="O11" s="524">
        <f t="shared" si="5"/>
        <v>168200</v>
      </c>
      <c r="P11" s="524">
        <f t="shared" si="1"/>
        <v>0.1682</v>
      </c>
      <c r="Q11" s="184"/>
    </row>
    <row r="12" spans="1:17" ht="15.75" customHeight="1">
      <c r="A12" s="489">
        <v>5</v>
      </c>
      <c r="B12" s="490" t="s">
        <v>92</v>
      </c>
      <c r="C12" s="495">
        <v>4865100</v>
      </c>
      <c r="D12" s="48" t="s">
        <v>12</v>
      </c>
      <c r="E12" s="49" t="s">
        <v>360</v>
      </c>
      <c r="F12" s="504">
        <v>100</v>
      </c>
      <c r="G12" s="448">
        <v>998511</v>
      </c>
      <c r="H12" s="449">
        <v>998633</v>
      </c>
      <c r="I12" s="524">
        <f t="shared" si="2"/>
        <v>-122</v>
      </c>
      <c r="J12" s="524">
        <f t="shared" si="3"/>
        <v>-12200</v>
      </c>
      <c r="K12" s="524">
        <f t="shared" si="0"/>
        <v>-0.0122</v>
      </c>
      <c r="L12" s="448">
        <v>5293</v>
      </c>
      <c r="M12" s="449">
        <v>5232</v>
      </c>
      <c r="N12" s="524">
        <f t="shared" si="4"/>
        <v>61</v>
      </c>
      <c r="O12" s="524">
        <f t="shared" si="5"/>
        <v>6100</v>
      </c>
      <c r="P12" s="524">
        <f t="shared" si="1"/>
        <v>0.0061</v>
      </c>
      <c r="Q12" s="184"/>
    </row>
    <row r="13" spans="1:17" ht="15.75" customHeight="1">
      <c r="A13" s="489">
        <v>6</v>
      </c>
      <c r="B13" s="490" t="s">
        <v>93</v>
      </c>
      <c r="C13" s="495">
        <v>4865101</v>
      </c>
      <c r="D13" s="48" t="s">
        <v>12</v>
      </c>
      <c r="E13" s="49" t="s">
        <v>360</v>
      </c>
      <c r="F13" s="504">
        <v>100</v>
      </c>
      <c r="G13" s="448">
        <v>8991</v>
      </c>
      <c r="H13" s="449">
        <v>8928</v>
      </c>
      <c r="I13" s="524">
        <f t="shared" si="2"/>
        <v>63</v>
      </c>
      <c r="J13" s="524">
        <f t="shared" si="3"/>
        <v>6300</v>
      </c>
      <c r="K13" s="524">
        <f t="shared" si="0"/>
        <v>0.0063</v>
      </c>
      <c r="L13" s="448">
        <v>100077</v>
      </c>
      <c r="M13" s="449">
        <v>96608</v>
      </c>
      <c r="N13" s="524">
        <f t="shared" si="4"/>
        <v>3469</v>
      </c>
      <c r="O13" s="524">
        <f t="shared" si="5"/>
        <v>346900</v>
      </c>
      <c r="P13" s="524">
        <f t="shared" si="1"/>
        <v>0.3469</v>
      </c>
      <c r="Q13" s="184"/>
    </row>
    <row r="14" spans="1:17" ht="15.75" customHeight="1">
      <c r="A14" s="489">
        <v>7</v>
      </c>
      <c r="B14" s="490" t="s">
        <v>94</v>
      </c>
      <c r="C14" s="495">
        <v>4865102</v>
      </c>
      <c r="D14" s="48" t="s">
        <v>12</v>
      </c>
      <c r="E14" s="49" t="s">
        <v>360</v>
      </c>
      <c r="F14" s="504">
        <v>100</v>
      </c>
      <c r="G14" s="448">
        <v>780</v>
      </c>
      <c r="H14" s="449">
        <v>780</v>
      </c>
      <c r="I14" s="524">
        <f t="shared" si="2"/>
        <v>0</v>
      </c>
      <c r="J14" s="524">
        <f t="shared" si="3"/>
        <v>0</v>
      </c>
      <c r="K14" s="524">
        <f t="shared" si="0"/>
        <v>0</v>
      </c>
      <c r="L14" s="448">
        <v>44792</v>
      </c>
      <c r="M14" s="449">
        <v>46114</v>
      </c>
      <c r="N14" s="524">
        <f t="shared" si="4"/>
        <v>-1322</v>
      </c>
      <c r="O14" s="524">
        <f t="shared" si="5"/>
        <v>-132200</v>
      </c>
      <c r="P14" s="524">
        <f t="shared" si="1"/>
        <v>-0.1322</v>
      </c>
      <c r="Q14" s="184"/>
    </row>
    <row r="15" spans="1:17" ht="15.75" customHeight="1">
      <c r="A15" s="489"/>
      <c r="B15" s="492" t="s">
        <v>11</v>
      </c>
      <c r="C15" s="495"/>
      <c r="D15" s="48"/>
      <c r="E15" s="48"/>
      <c r="F15" s="504"/>
      <c r="G15" s="448"/>
      <c r="H15" s="449"/>
      <c r="I15" s="524"/>
      <c r="J15" s="524"/>
      <c r="K15" s="524"/>
      <c r="L15" s="525"/>
      <c r="M15" s="524"/>
      <c r="N15" s="524"/>
      <c r="O15" s="524"/>
      <c r="P15" s="524"/>
      <c r="Q15" s="184"/>
    </row>
    <row r="16" spans="1:17" ht="15.75" customHeight="1">
      <c r="A16" s="489">
        <v>8</v>
      </c>
      <c r="B16" s="490" t="s">
        <v>384</v>
      </c>
      <c r="C16" s="495">
        <v>4864884</v>
      </c>
      <c r="D16" s="48" t="s">
        <v>12</v>
      </c>
      <c r="E16" s="49" t="s">
        <v>360</v>
      </c>
      <c r="F16" s="504">
        <v>1000</v>
      </c>
      <c r="G16" s="448">
        <v>999535</v>
      </c>
      <c r="H16" s="449">
        <v>999599</v>
      </c>
      <c r="I16" s="524">
        <f>G16-H16</f>
        <v>-64</v>
      </c>
      <c r="J16" s="524">
        <f t="shared" si="3"/>
        <v>-64000</v>
      </c>
      <c r="K16" s="524">
        <f t="shared" si="0"/>
        <v>-0.064</v>
      </c>
      <c r="L16" s="448">
        <v>375</v>
      </c>
      <c r="M16" s="449">
        <v>378</v>
      </c>
      <c r="N16" s="524">
        <f>L16-M16</f>
        <v>-3</v>
      </c>
      <c r="O16" s="524">
        <f t="shared" si="5"/>
        <v>-3000</v>
      </c>
      <c r="P16" s="524">
        <f t="shared" si="1"/>
        <v>-0.003</v>
      </c>
      <c r="Q16" s="583"/>
    </row>
    <row r="17" spans="1:17" ht="15.75" customHeight="1">
      <c r="A17" s="489">
        <v>9</v>
      </c>
      <c r="B17" s="490" t="s">
        <v>95</v>
      </c>
      <c r="C17" s="495">
        <v>4864831</v>
      </c>
      <c r="D17" s="48" t="s">
        <v>12</v>
      </c>
      <c r="E17" s="49" t="s">
        <v>360</v>
      </c>
      <c r="F17" s="504">
        <v>1000</v>
      </c>
      <c r="G17" s="448">
        <v>999777</v>
      </c>
      <c r="H17" s="449">
        <v>999782</v>
      </c>
      <c r="I17" s="524">
        <f aca="true" t="shared" si="6" ref="I17:I51">G17-H17</f>
        <v>-5</v>
      </c>
      <c r="J17" s="524">
        <f t="shared" si="3"/>
        <v>-5000</v>
      </c>
      <c r="K17" s="524">
        <f t="shared" si="0"/>
        <v>-0.005</v>
      </c>
      <c r="L17" s="448">
        <v>2185</v>
      </c>
      <c r="M17" s="449">
        <v>2175</v>
      </c>
      <c r="N17" s="524">
        <f aca="true" t="shared" si="7" ref="N17:N51">L17-M17</f>
        <v>10</v>
      </c>
      <c r="O17" s="524">
        <f t="shared" si="5"/>
        <v>10000</v>
      </c>
      <c r="P17" s="524">
        <f t="shared" si="1"/>
        <v>0.01</v>
      </c>
      <c r="Q17" s="184"/>
    </row>
    <row r="18" spans="1:17" ht="15.75" customHeight="1">
      <c r="A18" s="489">
        <v>10</v>
      </c>
      <c r="B18" s="490" t="s">
        <v>126</v>
      </c>
      <c r="C18" s="495">
        <v>4864832</v>
      </c>
      <c r="D18" s="48" t="s">
        <v>12</v>
      </c>
      <c r="E18" s="49" t="s">
        <v>360</v>
      </c>
      <c r="F18" s="504">
        <v>1000</v>
      </c>
      <c r="G18" s="448">
        <v>517</v>
      </c>
      <c r="H18" s="449">
        <v>461</v>
      </c>
      <c r="I18" s="524">
        <f t="shared" si="6"/>
        <v>56</v>
      </c>
      <c r="J18" s="524">
        <f t="shared" si="3"/>
        <v>56000</v>
      </c>
      <c r="K18" s="524">
        <f t="shared" si="0"/>
        <v>0.056</v>
      </c>
      <c r="L18" s="448">
        <v>1462</v>
      </c>
      <c r="M18" s="449">
        <v>1460</v>
      </c>
      <c r="N18" s="524">
        <f t="shared" si="7"/>
        <v>2</v>
      </c>
      <c r="O18" s="524">
        <f t="shared" si="5"/>
        <v>2000</v>
      </c>
      <c r="P18" s="524">
        <f t="shared" si="1"/>
        <v>0.002</v>
      </c>
      <c r="Q18" s="184"/>
    </row>
    <row r="19" spans="1:17" ht="15.75" customHeight="1">
      <c r="A19" s="489">
        <v>11</v>
      </c>
      <c r="B19" s="490" t="s">
        <v>96</v>
      </c>
      <c r="C19" s="495">
        <v>4864833</v>
      </c>
      <c r="D19" s="48" t="s">
        <v>12</v>
      </c>
      <c r="E19" s="49" t="s">
        <v>360</v>
      </c>
      <c r="F19" s="504">
        <v>1000</v>
      </c>
      <c r="G19" s="448">
        <v>96</v>
      </c>
      <c r="H19" s="449">
        <v>93</v>
      </c>
      <c r="I19" s="524">
        <f t="shared" si="6"/>
        <v>3</v>
      </c>
      <c r="J19" s="524">
        <f t="shared" si="3"/>
        <v>3000</v>
      </c>
      <c r="K19" s="524">
        <f t="shared" si="0"/>
        <v>0.003</v>
      </c>
      <c r="L19" s="448">
        <v>2859</v>
      </c>
      <c r="M19" s="449">
        <v>2849</v>
      </c>
      <c r="N19" s="524">
        <f t="shared" si="7"/>
        <v>10</v>
      </c>
      <c r="O19" s="524">
        <f t="shared" si="5"/>
        <v>10000</v>
      </c>
      <c r="P19" s="524">
        <f t="shared" si="1"/>
        <v>0.01</v>
      </c>
      <c r="Q19" s="184"/>
    </row>
    <row r="20" spans="1:17" ht="15.75" customHeight="1">
      <c r="A20" s="489">
        <v>12</v>
      </c>
      <c r="B20" s="490" t="s">
        <v>97</v>
      </c>
      <c r="C20" s="495">
        <v>4864834</v>
      </c>
      <c r="D20" s="48" t="s">
        <v>12</v>
      </c>
      <c r="E20" s="49" t="s">
        <v>360</v>
      </c>
      <c r="F20" s="504">
        <v>1000</v>
      </c>
      <c r="G20" s="448">
        <v>999624</v>
      </c>
      <c r="H20" s="449">
        <v>999728</v>
      </c>
      <c r="I20" s="524">
        <f t="shared" si="6"/>
        <v>-104</v>
      </c>
      <c r="J20" s="524">
        <f t="shared" si="3"/>
        <v>-104000</v>
      </c>
      <c r="K20" s="524">
        <f t="shared" si="0"/>
        <v>-0.104</v>
      </c>
      <c r="L20" s="448">
        <v>3106</v>
      </c>
      <c r="M20" s="449">
        <v>3106</v>
      </c>
      <c r="N20" s="524">
        <f t="shared" si="7"/>
        <v>0</v>
      </c>
      <c r="O20" s="524">
        <f t="shared" si="5"/>
        <v>0</v>
      </c>
      <c r="P20" s="524">
        <f t="shared" si="1"/>
        <v>0</v>
      </c>
      <c r="Q20" s="184"/>
    </row>
    <row r="21" spans="1:17" ht="15.75" customHeight="1">
      <c r="A21" s="489">
        <v>13</v>
      </c>
      <c r="B21" s="431" t="s">
        <v>98</v>
      </c>
      <c r="C21" s="495">
        <v>4864835</v>
      </c>
      <c r="D21" s="52" t="s">
        <v>12</v>
      </c>
      <c r="E21" s="49" t="s">
        <v>360</v>
      </c>
      <c r="F21" s="504">
        <v>1000</v>
      </c>
      <c r="G21" s="448">
        <v>475</v>
      </c>
      <c r="H21" s="449">
        <v>473</v>
      </c>
      <c r="I21" s="524">
        <f t="shared" si="6"/>
        <v>2</v>
      </c>
      <c r="J21" s="524">
        <f t="shared" si="3"/>
        <v>2000</v>
      </c>
      <c r="K21" s="524">
        <f t="shared" si="0"/>
        <v>0.002</v>
      </c>
      <c r="L21" s="448">
        <v>111</v>
      </c>
      <c r="M21" s="449">
        <v>131</v>
      </c>
      <c r="N21" s="524">
        <f t="shared" si="7"/>
        <v>-20</v>
      </c>
      <c r="O21" s="524">
        <f t="shared" si="5"/>
        <v>-20000</v>
      </c>
      <c r="P21" s="524">
        <f t="shared" si="1"/>
        <v>-0.02</v>
      </c>
      <c r="Q21" s="184"/>
    </row>
    <row r="22" spans="1:17" ht="15.75" customHeight="1">
      <c r="A22" s="489">
        <v>14</v>
      </c>
      <c r="B22" s="490" t="s">
        <v>99</v>
      </c>
      <c r="C22" s="495">
        <v>4864836</v>
      </c>
      <c r="D22" s="48" t="s">
        <v>12</v>
      </c>
      <c r="E22" s="49" t="s">
        <v>360</v>
      </c>
      <c r="F22" s="504">
        <v>1000</v>
      </c>
      <c r="G22" s="448">
        <v>171</v>
      </c>
      <c r="H22" s="449">
        <v>149</v>
      </c>
      <c r="I22" s="524">
        <f t="shared" si="6"/>
        <v>22</v>
      </c>
      <c r="J22" s="524">
        <f t="shared" si="3"/>
        <v>22000</v>
      </c>
      <c r="K22" s="524">
        <f t="shared" si="0"/>
        <v>0.022</v>
      </c>
      <c r="L22" s="448">
        <v>15113</v>
      </c>
      <c r="M22" s="449">
        <v>15112</v>
      </c>
      <c r="N22" s="524">
        <f t="shared" si="7"/>
        <v>1</v>
      </c>
      <c r="O22" s="524">
        <f t="shared" si="5"/>
        <v>1000</v>
      </c>
      <c r="P22" s="524">
        <f t="shared" si="1"/>
        <v>0.001</v>
      </c>
      <c r="Q22" s="184"/>
    </row>
    <row r="23" spans="1:17" ht="15.75" customHeight="1">
      <c r="A23" s="489">
        <v>15</v>
      </c>
      <c r="B23" s="490" t="s">
        <v>100</v>
      </c>
      <c r="C23" s="495">
        <v>4864837</v>
      </c>
      <c r="D23" s="48" t="s">
        <v>12</v>
      </c>
      <c r="E23" s="49" t="s">
        <v>360</v>
      </c>
      <c r="F23" s="504">
        <v>1000</v>
      </c>
      <c r="G23" s="448">
        <v>313</v>
      </c>
      <c r="H23" s="449">
        <v>294</v>
      </c>
      <c r="I23" s="524">
        <f t="shared" si="6"/>
        <v>19</v>
      </c>
      <c r="J23" s="524">
        <f t="shared" si="3"/>
        <v>19000</v>
      </c>
      <c r="K23" s="524">
        <f t="shared" si="0"/>
        <v>0.019</v>
      </c>
      <c r="L23" s="448">
        <v>35889</v>
      </c>
      <c r="M23" s="449">
        <v>35889</v>
      </c>
      <c r="N23" s="524">
        <f t="shared" si="7"/>
        <v>0</v>
      </c>
      <c r="O23" s="524">
        <f t="shared" si="5"/>
        <v>0</v>
      </c>
      <c r="P23" s="356">
        <f t="shared" si="1"/>
        <v>0</v>
      </c>
      <c r="Q23" s="184"/>
    </row>
    <row r="24" spans="1:17" ht="15.75" customHeight="1">
      <c r="A24" s="489">
        <v>16</v>
      </c>
      <c r="B24" s="490" t="s">
        <v>101</v>
      </c>
      <c r="C24" s="495">
        <v>4864838</v>
      </c>
      <c r="D24" s="48" t="s">
        <v>12</v>
      </c>
      <c r="E24" s="49" t="s">
        <v>360</v>
      </c>
      <c r="F24" s="504">
        <v>1000</v>
      </c>
      <c r="G24" s="448">
        <v>261</v>
      </c>
      <c r="H24" s="449">
        <v>258</v>
      </c>
      <c r="I24" s="524">
        <f t="shared" si="6"/>
        <v>3</v>
      </c>
      <c r="J24" s="524">
        <f t="shared" si="3"/>
        <v>3000</v>
      </c>
      <c r="K24" s="524">
        <f t="shared" si="0"/>
        <v>0.003</v>
      </c>
      <c r="L24" s="448">
        <v>17269</v>
      </c>
      <c r="M24" s="449">
        <v>16914</v>
      </c>
      <c r="N24" s="524">
        <f t="shared" si="7"/>
        <v>355</v>
      </c>
      <c r="O24" s="524">
        <f t="shared" si="5"/>
        <v>355000</v>
      </c>
      <c r="P24" s="524">
        <f t="shared" si="1"/>
        <v>0.355</v>
      </c>
      <c r="Q24" s="184"/>
    </row>
    <row r="25" spans="1:17" ht="15.75" customHeight="1">
      <c r="A25" s="489">
        <v>17</v>
      </c>
      <c r="B25" s="490" t="s">
        <v>124</v>
      </c>
      <c r="C25" s="495">
        <v>4864839</v>
      </c>
      <c r="D25" s="48" t="s">
        <v>12</v>
      </c>
      <c r="E25" s="49" t="s">
        <v>360</v>
      </c>
      <c r="F25" s="504">
        <v>1000</v>
      </c>
      <c r="G25" s="448">
        <v>313</v>
      </c>
      <c r="H25" s="449">
        <v>297</v>
      </c>
      <c r="I25" s="524">
        <f t="shared" si="6"/>
        <v>16</v>
      </c>
      <c r="J25" s="524">
        <f t="shared" si="3"/>
        <v>16000</v>
      </c>
      <c r="K25" s="524">
        <f t="shared" si="0"/>
        <v>0.016</v>
      </c>
      <c r="L25" s="448">
        <v>6204</v>
      </c>
      <c r="M25" s="449">
        <v>6145</v>
      </c>
      <c r="N25" s="524">
        <f t="shared" si="7"/>
        <v>59</v>
      </c>
      <c r="O25" s="524">
        <f t="shared" si="5"/>
        <v>59000</v>
      </c>
      <c r="P25" s="524">
        <f t="shared" si="1"/>
        <v>0.059</v>
      </c>
      <c r="Q25" s="184"/>
    </row>
    <row r="26" spans="1:17" ht="15.75" customHeight="1">
      <c r="A26" s="489">
        <v>18</v>
      </c>
      <c r="B26" s="490" t="s">
        <v>127</v>
      </c>
      <c r="C26" s="495">
        <v>4864786</v>
      </c>
      <c r="D26" s="48" t="s">
        <v>12</v>
      </c>
      <c r="E26" s="49" t="s">
        <v>360</v>
      </c>
      <c r="F26" s="504">
        <v>100</v>
      </c>
      <c r="G26" s="448">
        <v>34133</v>
      </c>
      <c r="H26" s="449">
        <v>33193</v>
      </c>
      <c r="I26" s="524">
        <f t="shared" si="6"/>
        <v>940</v>
      </c>
      <c r="J26" s="524">
        <f t="shared" si="3"/>
        <v>94000</v>
      </c>
      <c r="K26" s="524">
        <f t="shared" si="0"/>
        <v>0.094</v>
      </c>
      <c r="L26" s="448">
        <v>636</v>
      </c>
      <c r="M26" s="449">
        <v>636</v>
      </c>
      <c r="N26" s="524">
        <f t="shared" si="7"/>
        <v>0</v>
      </c>
      <c r="O26" s="524">
        <f t="shared" si="5"/>
        <v>0</v>
      </c>
      <c r="P26" s="524">
        <f t="shared" si="1"/>
        <v>0</v>
      </c>
      <c r="Q26" s="184"/>
    </row>
    <row r="27" spans="1:17" ht="15.75" customHeight="1">
      <c r="A27" s="489">
        <v>19</v>
      </c>
      <c r="B27" s="490" t="s">
        <v>125</v>
      </c>
      <c r="C27" s="495">
        <v>4864883</v>
      </c>
      <c r="D27" s="48" t="s">
        <v>12</v>
      </c>
      <c r="E27" s="49" t="s">
        <v>360</v>
      </c>
      <c r="F27" s="504">
        <v>1000</v>
      </c>
      <c r="G27" s="448">
        <v>998546</v>
      </c>
      <c r="H27" s="449">
        <v>998550</v>
      </c>
      <c r="I27" s="524">
        <f t="shared" si="6"/>
        <v>-4</v>
      </c>
      <c r="J27" s="524">
        <f t="shared" si="3"/>
        <v>-4000</v>
      </c>
      <c r="K27" s="524">
        <f t="shared" si="0"/>
        <v>-0.004</v>
      </c>
      <c r="L27" s="448">
        <v>10463</v>
      </c>
      <c r="M27" s="449">
        <v>10490</v>
      </c>
      <c r="N27" s="524">
        <f t="shared" si="7"/>
        <v>-27</v>
      </c>
      <c r="O27" s="524">
        <f t="shared" si="5"/>
        <v>-27000</v>
      </c>
      <c r="P27" s="524">
        <f t="shared" si="1"/>
        <v>-0.027</v>
      </c>
      <c r="Q27" s="184"/>
    </row>
    <row r="28" spans="1:17" ht="15.75" customHeight="1">
      <c r="A28" s="489"/>
      <c r="B28" s="492" t="s">
        <v>102</v>
      </c>
      <c r="C28" s="495"/>
      <c r="D28" s="48"/>
      <c r="E28" s="48"/>
      <c r="F28" s="504"/>
      <c r="G28" s="448"/>
      <c r="H28" s="449"/>
      <c r="I28" s="23"/>
      <c r="J28" s="23"/>
      <c r="K28" s="245"/>
      <c r="L28" s="102"/>
      <c r="M28" s="23"/>
      <c r="N28" s="23"/>
      <c r="O28" s="23"/>
      <c r="P28" s="245"/>
      <c r="Q28" s="184"/>
    </row>
    <row r="29" spans="1:17" ht="15.75" customHeight="1">
      <c r="A29" s="489">
        <v>20</v>
      </c>
      <c r="B29" s="490" t="s">
        <v>103</v>
      </c>
      <c r="C29" s="495">
        <v>4865041</v>
      </c>
      <c r="D29" s="48" t="s">
        <v>12</v>
      </c>
      <c r="E29" s="49" t="s">
        <v>360</v>
      </c>
      <c r="F29" s="504">
        <v>1100</v>
      </c>
      <c r="G29" s="448">
        <v>999998</v>
      </c>
      <c r="H29" s="449">
        <v>999998</v>
      </c>
      <c r="I29" s="524">
        <f t="shared" si="6"/>
        <v>0</v>
      </c>
      <c r="J29" s="524">
        <f t="shared" si="3"/>
        <v>0</v>
      </c>
      <c r="K29" s="524">
        <f t="shared" si="0"/>
        <v>0</v>
      </c>
      <c r="L29" s="448">
        <v>803545</v>
      </c>
      <c r="M29" s="449">
        <v>806780</v>
      </c>
      <c r="N29" s="524">
        <f t="shared" si="7"/>
        <v>-3235</v>
      </c>
      <c r="O29" s="524">
        <f t="shared" si="5"/>
        <v>-3558500</v>
      </c>
      <c r="P29" s="524">
        <f t="shared" si="1"/>
        <v>-3.5585</v>
      </c>
      <c r="Q29" s="184"/>
    </row>
    <row r="30" spans="1:17" ht="15.75" customHeight="1">
      <c r="A30" s="489">
        <v>21</v>
      </c>
      <c r="B30" s="490" t="s">
        <v>104</v>
      </c>
      <c r="C30" s="495">
        <v>4865042</v>
      </c>
      <c r="D30" s="48" t="s">
        <v>12</v>
      </c>
      <c r="E30" s="49" t="s">
        <v>360</v>
      </c>
      <c r="F30" s="504">
        <v>1100</v>
      </c>
      <c r="G30" s="448">
        <v>999998</v>
      </c>
      <c r="H30" s="449">
        <v>999998</v>
      </c>
      <c r="I30" s="524">
        <f t="shared" si="6"/>
        <v>0</v>
      </c>
      <c r="J30" s="524">
        <f t="shared" si="3"/>
        <v>0</v>
      </c>
      <c r="K30" s="524">
        <f t="shared" si="0"/>
        <v>0</v>
      </c>
      <c r="L30" s="448">
        <v>845369</v>
      </c>
      <c r="M30" s="449">
        <v>848398</v>
      </c>
      <c r="N30" s="524">
        <f t="shared" si="7"/>
        <v>-3029</v>
      </c>
      <c r="O30" s="524">
        <f t="shared" si="5"/>
        <v>-3331900</v>
      </c>
      <c r="P30" s="524">
        <f t="shared" si="1"/>
        <v>-3.3319</v>
      </c>
      <c r="Q30" s="184"/>
    </row>
    <row r="31" spans="1:17" ht="15.75" customHeight="1">
      <c r="A31" s="489">
        <v>22</v>
      </c>
      <c r="B31" s="490" t="s">
        <v>382</v>
      </c>
      <c r="C31" s="495">
        <v>4864943</v>
      </c>
      <c r="D31" s="48" t="s">
        <v>12</v>
      </c>
      <c r="E31" s="49" t="s">
        <v>360</v>
      </c>
      <c r="F31" s="504">
        <v>1000</v>
      </c>
      <c r="G31" s="448">
        <v>990749</v>
      </c>
      <c r="H31" s="449">
        <v>991294</v>
      </c>
      <c r="I31" s="524">
        <f>G31-H31</f>
        <v>-545</v>
      </c>
      <c r="J31" s="524">
        <f>$F31*I31</f>
        <v>-545000</v>
      </c>
      <c r="K31" s="524">
        <f>J31/1000000</f>
        <v>-0.545</v>
      </c>
      <c r="L31" s="448">
        <v>9653</v>
      </c>
      <c r="M31" s="449">
        <v>9653</v>
      </c>
      <c r="N31" s="524">
        <f>L31-M31</f>
        <v>0</v>
      </c>
      <c r="O31" s="524">
        <f>$F31*N31</f>
        <v>0</v>
      </c>
      <c r="P31" s="524">
        <f>O31/1000000</f>
        <v>0</v>
      </c>
      <c r="Q31" s="184"/>
    </row>
    <row r="32" spans="1:17" ht="15.75" customHeight="1">
      <c r="A32" s="489"/>
      <c r="B32" s="492" t="s">
        <v>34</v>
      </c>
      <c r="C32" s="495"/>
      <c r="D32" s="48"/>
      <c r="E32" s="48"/>
      <c r="F32" s="504"/>
      <c r="G32" s="448"/>
      <c r="H32" s="449"/>
      <c r="I32" s="524"/>
      <c r="J32" s="524"/>
      <c r="K32" s="245">
        <f>SUM(K16:K31)</f>
        <v>-0.507</v>
      </c>
      <c r="L32" s="525"/>
      <c r="M32" s="524"/>
      <c r="N32" s="524"/>
      <c r="O32" s="524"/>
      <c r="P32" s="245">
        <f>SUM(P16:P31)</f>
        <v>-6.5034</v>
      </c>
      <c r="Q32" s="184"/>
    </row>
    <row r="33" spans="1:17" ht="15.75" customHeight="1">
      <c r="A33" s="489">
        <v>23</v>
      </c>
      <c r="B33" s="490" t="s">
        <v>105</v>
      </c>
      <c r="C33" s="495">
        <v>4864910</v>
      </c>
      <c r="D33" s="48" t="s">
        <v>12</v>
      </c>
      <c r="E33" s="49" t="s">
        <v>360</v>
      </c>
      <c r="F33" s="504">
        <v>-1000</v>
      </c>
      <c r="G33" s="448">
        <v>964686</v>
      </c>
      <c r="H33" s="449">
        <v>964847</v>
      </c>
      <c r="I33" s="524">
        <f t="shared" si="6"/>
        <v>-161</v>
      </c>
      <c r="J33" s="524">
        <f t="shared" si="3"/>
        <v>161000</v>
      </c>
      <c r="K33" s="524">
        <f t="shared" si="0"/>
        <v>0.161</v>
      </c>
      <c r="L33" s="448">
        <v>974433</v>
      </c>
      <c r="M33" s="449">
        <v>974437</v>
      </c>
      <c r="N33" s="524">
        <f t="shared" si="7"/>
        <v>-4</v>
      </c>
      <c r="O33" s="524">
        <f t="shared" si="5"/>
        <v>4000</v>
      </c>
      <c r="P33" s="524">
        <f t="shared" si="1"/>
        <v>0.004</v>
      </c>
      <c r="Q33" s="184"/>
    </row>
    <row r="34" spans="1:17" ht="15.75" customHeight="1">
      <c r="A34" s="489">
        <v>24</v>
      </c>
      <c r="B34" s="490" t="s">
        <v>106</v>
      </c>
      <c r="C34" s="495">
        <v>4864911</v>
      </c>
      <c r="D34" s="48" t="s">
        <v>12</v>
      </c>
      <c r="E34" s="49" t="s">
        <v>360</v>
      </c>
      <c r="F34" s="504">
        <v>-1000</v>
      </c>
      <c r="G34" s="448">
        <v>980548</v>
      </c>
      <c r="H34" s="449">
        <v>981028</v>
      </c>
      <c r="I34" s="524">
        <f t="shared" si="6"/>
        <v>-480</v>
      </c>
      <c r="J34" s="524">
        <f t="shared" si="3"/>
        <v>480000</v>
      </c>
      <c r="K34" s="524">
        <f t="shared" si="0"/>
        <v>0.48</v>
      </c>
      <c r="L34" s="448">
        <v>973421</v>
      </c>
      <c r="M34" s="449">
        <v>973429</v>
      </c>
      <c r="N34" s="524">
        <f t="shared" si="7"/>
        <v>-8</v>
      </c>
      <c r="O34" s="524">
        <f t="shared" si="5"/>
        <v>8000</v>
      </c>
      <c r="P34" s="524">
        <f t="shared" si="1"/>
        <v>0.008</v>
      </c>
      <c r="Q34" s="184"/>
    </row>
    <row r="35" spans="1:17" ht="15.75" customHeight="1">
      <c r="A35" s="489">
        <v>25</v>
      </c>
      <c r="B35" s="545" t="s">
        <v>148</v>
      </c>
      <c r="C35" s="505">
        <v>4902571</v>
      </c>
      <c r="D35" s="14" t="s">
        <v>12</v>
      </c>
      <c r="E35" s="49" t="s">
        <v>360</v>
      </c>
      <c r="F35" s="505">
        <v>300</v>
      </c>
      <c r="G35" s="448">
        <v>41</v>
      </c>
      <c r="H35" s="449">
        <v>41</v>
      </c>
      <c r="I35" s="524">
        <f t="shared" si="6"/>
        <v>0</v>
      </c>
      <c r="J35" s="524">
        <f t="shared" si="3"/>
        <v>0</v>
      </c>
      <c r="K35" s="524">
        <f t="shared" si="0"/>
        <v>0</v>
      </c>
      <c r="L35" s="448">
        <v>28</v>
      </c>
      <c r="M35" s="449">
        <v>28</v>
      </c>
      <c r="N35" s="524">
        <f t="shared" si="7"/>
        <v>0</v>
      </c>
      <c r="O35" s="524">
        <f t="shared" si="5"/>
        <v>0</v>
      </c>
      <c r="P35" s="524">
        <f t="shared" si="1"/>
        <v>0</v>
      </c>
      <c r="Q35" s="184"/>
    </row>
    <row r="36" spans="1:17" ht="15.75" customHeight="1">
      <c r="A36" s="489"/>
      <c r="B36" s="492" t="s">
        <v>28</v>
      </c>
      <c r="C36" s="495"/>
      <c r="D36" s="48"/>
      <c r="E36" s="48"/>
      <c r="F36" s="504"/>
      <c r="G36" s="448"/>
      <c r="H36" s="449"/>
      <c r="I36" s="524"/>
      <c r="J36" s="524"/>
      <c r="K36" s="524"/>
      <c r="L36" s="525"/>
      <c r="M36" s="524"/>
      <c r="N36" s="524"/>
      <c r="O36" s="524"/>
      <c r="P36" s="524"/>
      <c r="Q36" s="184"/>
    </row>
    <row r="37" spans="1:17" ht="15.75" customHeight="1">
      <c r="A37" s="737">
        <v>26</v>
      </c>
      <c r="B37" s="738" t="s">
        <v>48</v>
      </c>
      <c r="C37" s="739">
        <v>4864830</v>
      </c>
      <c r="D37" s="740" t="s">
        <v>12</v>
      </c>
      <c r="E37" s="741" t="s">
        <v>360</v>
      </c>
      <c r="F37" s="742">
        <v>1000</v>
      </c>
      <c r="G37" s="743">
        <v>1237</v>
      </c>
      <c r="H37" s="744">
        <v>1237</v>
      </c>
      <c r="I37" s="745">
        <f t="shared" si="6"/>
        <v>0</v>
      </c>
      <c r="J37" s="745">
        <f t="shared" si="3"/>
        <v>0</v>
      </c>
      <c r="K37" s="745">
        <f t="shared" si="0"/>
        <v>0</v>
      </c>
      <c r="L37" s="743">
        <v>62230</v>
      </c>
      <c r="M37" s="744">
        <v>62220</v>
      </c>
      <c r="N37" s="745">
        <f t="shared" si="7"/>
        <v>10</v>
      </c>
      <c r="O37" s="745">
        <f t="shared" si="5"/>
        <v>10000</v>
      </c>
      <c r="P37" s="745">
        <f t="shared" si="1"/>
        <v>0.01</v>
      </c>
      <c r="Q37" s="184" t="s">
        <v>419</v>
      </c>
    </row>
    <row r="38" spans="1:17" ht="15.75" customHeight="1">
      <c r="A38" s="737">
        <v>26</v>
      </c>
      <c r="B38" s="738" t="s">
        <v>48</v>
      </c>
      <c r="C38" s="739">
        <v>4864853</v>
      </c>
      <c r="D38" s="740" t="s">
        <v>12</v>
      </c>
      <c r="E38" s="741" t="s">
        <v>360</v>
      </c>
      <c r="F38" s="742">
        <v>1000</v>
      </c>
      <c r="G38" s="743">
        <v>1137</v>
      </c>
      <c r="H38" s="744">
        <v>1137</v>
      </c>
      <c r="I38" s="745">
        <f>G38-H38</f>
        <v>0</v>
      </c>
      <c r="J38" s="745">
        <f t="shared" si="3"/>
        <v>0</v>
      </c>
      <c r="K38" s="745">
        <f t="shared" si="0"/>
        <v>0</v>
      </c>
      <c r="L38" s="743">
        <v>60683</v>
      </c>
      <c r="M38" s="744">
        <v>60664</v>
      </c>
      <c r="N38" s="745">
        <f>L38-M38</f>
        <v>19</v>
      </c>
      <c r="O38" s="745">
        <f t="shared" si="5"/>
        <v>19000</v>
      </c>
      <c r="P38" s="745">
        <f t="shared" si="1"/>
        <v>0.019</v>
      </c>
      <c r="Q38" s="184" t="s">
        <v>420</v>
      </c>
    </row>
    <row r="39" spans="1:17" ht="23.25" customHeight="1">
      <c r="A39" s="737">
        <v>26</v>
      </c>
      <c r="B39" s="738" t="s">
        <v>48</v>
      </c>
      <c r="C39" s="739">
        <v>5128409</v>
      </c>
      <c r="D39" s="740" t="s">
        <v>12</v>
      </c>
      <c r="E39" s="741" t="s">
        <v>360</v>
      </c>
      <c r="F39" s="742">
        <v>1000</v>
      </c>
      <c r="G39" s="743">
        <v>20</v>
      </c>
      <c r="H39" s="744">
        <v>0</v>
      </c>
      <c r="I39" s="745">
        <f>G39-H39</f>
        <v>20</v>
      </c>
      <c r="J39" s="745">
        <f t="shared" si="3"/>
        <v>20000</v>
      </c>
      <c r="K39" s="745">
        <f t="shared" si="0"/>
        <v>0.02</v>
      </c>
      <c r="L39" s="743">
        <v>53</v>
      </c>
      <c r="M39" s="744">
        <v>0</v>
      </c>
      <c r="N39" s="745">
        <f>L39-M39</f>
        <v>53</v>
      </c>
      <c r="O39" s="745">
        <f t="shared" si="5"/>
        <v>53000</v>
      </c>
      <c r="P39" s="745">
        <f t="shared" si="1"/>
        <v>0.053</v>
      </c>
      <c r="Q39" s="589" t="s">
        <v>421</v>
      </c>
    </row>
    <row r="40" spans="1:17" ht="15.75" customHeight="1">
      <c r="A40" s="489"/>
      <c r="B40" s="492" t="s">
        <v>107</v>
      </c>
      <c r="C40" s="495"/>
      <c r="D40" s="48"/>
      <c r="E40" s="48"/>
      <c r="F40" s="504"/>
      <c r="G40" s="448"/>
      <c r="H40" s="449"/>
      <c r="I40" s="524"/>
      <c r="J40" s="524"/>
      <c r="K40" s="524"/>
      <c r="L40" s="525"/>
      <c r="M40" s="524"/>
      <c r="N40" s="524"/>
      <c r="O40" s="524"/>
      <c r="P40" s="524"/>
      <c r="Q40" s="184"/>
    </row>
    <row r="41" spans="1:17" ht="15.75" customHeight="1">
      <c r="A41" s="489">
        <v>27</v>
      </c>
      <c r="B41" s="490" t="s">
        <v>108</v>
      </c>
      <c r="C41" s="495">
        <v>4864962</v>
      </c>
      <c r="D41" s="48" t="s">
        <v>12</v>
      </c>
      <c r="E41" s="49" t="s">
        <v>360</v>
      </c>
      <c r="F41" s="504">
        <v>-1000</v>
      </c>
      <c r="G41" s="448">
        <v>14584</v>
      </c>
      <c r="H41" s="449">
        <v>12076</v>
      </c>
      <c r="I41" s="524">
        <f t="shared" si="6"/>
        <v>2508</v>
      </c>
      <c r="J41" s="524">
        <f t="shared" si="3"/>
        <v>-2508000</v>
      </c>
      <c r="K41" s="524">
        <f t="shared" si="0"/>
        <v>-2.508</v>
      </c>
      <c r="L41" s="448">
        <v>972751</v>
      </c>
      <c r="M41" s="449">
        <v>972764</v>
      </c>
      <c r="N41" s="524">
        <f t="shared" si="7"/>
        <v>-13</v>
      </c>
      <c r="O41" s="524">
        <f t="shared" si="5"/>
        <v>13000</v>
      </c>
      <c r="P41" s="524">
        <f t="shared" si="1"/>
        <v>0.013</v>
      </c>
      <c r="Q41" s="184"/>
    </row>
    <row r="42" spans="1:17" ht="15.75" customHeight="1">
      <c r="A42" s="489">
        <v>28</v>
      </c>
      <c r="B42" s="490" t="s">
        <v>109</v>
      </c>
      <c r="C42" s="495">
        <v>4865033</v>
      </c>
      <c r="D42" s="48" t="s">
        <v>12</v>
      </c>
      <c r="E42" s="49" t="s">
        <v>360</v>
      </c>
      <c r="F42" s="504">
        <v>-1000</v>
      </c>
      <c r="G42" s="448">
        <v>7090</v>
      </c>
      <c r="H42" s="449">
        <v>7138</v>
      </c>
      <c r="I42" s="524">
        <f t="shared" si="6"/>
        <v>-48</v>
      </c>
      <c r="J42" s="524">
        <f t="shared" si="3"/>
        <v>48000</v>
      </c>
      <c r="K42" s="524">
        <f t="shared" si="0"/>
        <v>0.048</v>
      </c>
      <c r="L42" s="448">
        <v>972951</v>
      </c>
      <c r="M42" s="449">
        <v>973648</v>
      </c>
      <c r="N42" s="524">
        <f t="shared" si="7"/>
        <v>-697</v>
      </c>
      <c r="O42" s="524">
        <f t="shared" si="5"/>
        <v>697000</v>
      </c>
      <c r="P42" s="524">
        <f t="shared" si="1"/>
        <v>0.697</v>
      </c>
      <c r="Q42" s="184"/>
    </row>
    <row r="43" spans="1:17" ht="15.75" customHeight="1">
      <c r="A43" s="489">
        <v>29</v>
      </c>
      <c r="B43" s="490" t="s">
        <v>110</v>
      </c>
      <c r="C43" s="495">
        <v>5128420</v>
      </c>
      <c r="D43" s="48" t="s">
        <v>12</v>
      </c>
      <c r="E43" s="49" t="s">
        <v>360</v>
      </c>
      <c r="F43" s="504">
        <v>-1000</v>
      </c>
      <c r="G43" s="448">
        <v>999296</v>
      </c>
      <c r="H43" s="449">
        <v>999632</v>
      </c>
      <c r="I43" s="524">
        <f>G43-H43</f>
        <v>-336</v>
      </c>
      <c r="J43" s="524">
        <f t="shared" si="3"/>
        <v>336000</v>
      </c>
      <c r="K43" s="524">
        <f t="shared" si="0"/>
        <v>0.336</v>
      </c>
      <c r="L43" s="448">
        <v>999726</v>
      </c>
      <c r="M43" s="449">
        <v>999739</v>
      </c>
      <c r="N43" s="524">
        <f>L43-M43</f>
        <v>-13</v>
      </c>
      <c r="O43" s="524">
        <f t="shared" si="5"/>
        <v>13000</v>
      </c>
      <c r="P43" s="524">
        <f t="shared" si="1"/>
        <v>0.013</v>
      </c>
      <c r="Q43" s="583"/>
    </row>
    <row r="44" spans="1:17" ht="15.75" customHeight="1">
      <c r="A44" s="489">
        <v>30</v>
      </c>
      <c r="B44" s="431" t="s">
        <v>111</v>
      </c>
      <c r="C44" s="495">
        <v>4864935</v>
      </c>
      <c r="D44" s="48" t="s">
        <v>12</v>
      </c>
      <c r="E44" s="49" t="s">
        <v>360</v>
      </c>
      <c r="F44" s="504">
        <v>-1000</v>
      </c>
      <c r="G44" s="448">
        <v>985868</v>
      </c>
      <c r="H44" s="449">
        <v>988313</v>
      </c>
      <c r="I44" s="524">
        <f t="shared" si="6"/>
        <v>-2445</v>
      </c>
      <c r="J44" s="524">
        <f t="shared" si="3"/>
        <v>2445000</v>
      </c>
      <c r="K44" s="524">
        <f t="shared" si="0"/>
        <v>2.445</v>
      </c>
      <c r="L44" s="448">
        <v>994831</v>
      </c>
      <c r="M44" s="449">
        <v>994852</v>
      </c>
      <c r="N44" s="524">
        <f t="shared" si="7"/>
        <v>-21</v>
      </c>
      <c r="O44" s="524">
        <f t="shared" si="5"/>
        <v>21000</v>
      </c>
      <c r="P44" s="524">
        <f t="shared" si="1"/>
        <v>0.021</v>
      </c>
      <c r="Q44" s="232"/>
    </row>
    <row r="45" spans="1:17" ht="15.75" customHeight="1">
      <c r="A45" s="489"/>
      <c r="B45" s="492" t="s">
        <v>44</v>
      </c>
      <c r="C45" s="495"/>
      <c r="D45" s="48"/>
      <c r="E45" s="48"/>
      <c r="F45" s="504"/>
      <c r="G45" s="448"/>
      <c r="H45" s="449"/>
      <c r="I45" s="524"/>
      <c r="J45" s="524"/>
      <c r="K45" s="524"/>
      <c r="L45" s="525"/>
      <c r="M45" s="524"/>
      <c r="N45" s="524"/>
      <c r="O45" s="524"/>
      <c r="P45" s="524"/>
      <c r="Q45" s="184"/>
    </row>
    <row r="46" spans="1:17" ht="15.75" customHeight="1">
      <c r="A46" s="489"/>
      <c r="B46" s="491" t="s">
        <v>18</v>
      </c>
      <c r="C46" s="495"/>
      <c r="D46" s="52"/>
      <c r="E46" s="52"/>
      <c r="F46" s="504"/>
      <c r="G46" s="448"/>
      <c r="H46" s="449"/>
      <c r="I46" s="524"/>
      <c r="J46" s="524"/>
      <c r="K46" s="524"/>
      <c r="L46" s="525"/>
      <c r="M46" s="524"/>
      <c r="N46" s="524"/>
      <c r="O46" s="524"/>
      <c r="P46" s="524"/>
      <c r="Q46" s="184"/>
    </row>
    <row r="47" spans="1:17" ht="15.75" customHeight="1">
      <c r="A47" s="489">
        <v>31</v>
      </c>
      <c r="B47" s="490" t="s">
        <v>19</v>
      </c>
      <c r="C47" s="495">
        <v>4864808</v>
      </c>
      <c r="D47" s="48" t="s">
        <v>12</v>
      </c>
      <c r="E47" s="49" t="s">
        <v>360</v>
      </c>
      <c r="F47" s="504">
        <v>200</v>
      </c>
      <c r="G47" s="448">
        <v>3654</v>
      </c>
      <c r="H47" s="449">
        <v>3502</v>
      </c>
      <c r="I47" s="524">
        <f>G47-H47</f>
        <v>152</v>
      </c>
      <c r="J47" s="524">
        <f>$F47*I47</f>
        <v>30400</v>
      </c>
      <c r="K47" s="524">
        <f>J47/1000000</f>
        <v>0.0304</v>
      </c>
      <c r="L47" s="448">
        <v>2215</v>
      </c>
      <c r="M47" s="449">
        <v>1605</v>
      </c>
      <c r="N47" s="524">
        <f>L47-M47</f>
        <v>610</v>
      </c>
      <c r="O47" s="524">
        <f>$F47*N47</f>
        <v>122000</v>
      </c>
      <c r="P47" s="524">
        <f>O47/1000000</f>
        <v>0.122</v>
      </c>
      <c r="Q47" s="582"/>
    </row>
    <row r="48" spans="1:17" ht="15.75" customHeight="1">
      <c r="A48" s="489">
        <v>32</v>
      </c>
      <c r="B48" s="490" t="s">
        <v>20</v>
      </c>
      <c r="C48" s="495">
        <v>4864841</v>
      </c>
      <c r="D48" s="48" t="s">
        <v>12</v>
      </c>
      <c r="E48" s="49" t="s">
        <v>360</v>
      </c>
      <c r="F48" s="504">
        <v>1000</v>
      </c>
      <c r="G48" s="448">
        <v>13384</v>
      </c>
      <c r="H48" s="449">
        <v>13350</v>
      </c>
      <c r="I48" s="524">
        <f t="shared" si="6"/>
        <v>34</v>
      </c>
      <c r="J48" s="524">
        <f t="shared" si="3"/>
        <v>34000</v>
      </c>
      <c r="K48" s="524">
        <f t="shared" si="0"/>
        <v>0.034</v>
      </c>
      <c r="L48" s="448">
        <v>27563</v>
      </c>
      <c r="M48" s="449">
        <v>27432</v>
      </c>
      <c r="N48" s="524">
        <f t="shared" si="7"/>
        <v>131</v>
      </c>
      <c r="O48" s="524">
        <f t="shared" si="5"/>
        <v>131000</v>
      </c>
      <c r="P48" s="524">
        <f t="shared" si="1"/>
        <v>0.131</v>
      </c>
      <c r="Q48" s="184"/>
    </row>
    <row r="49" spans="1:17" ht="15.75" customHeight="1">
      <c r="A49" s="489"/>
      <c r="B49" s="492" t="s">
        <v>121</v>
      </c>
      <c r="C49" s="495"/>
      <c r="D49" s="48"/>
      <c r="E49" s="48"/>
      <c r="F49" s="504"/>
      <c r="G49" s="448"/>
      <c r="H49" s="449"/>
      <c r="I49" s="524"/>
      <c r="J49" s="524"/>
      <c r="K49" s="524"/>
      <c r="L49" s="525"/>
      <c r="M49" s="524"/>
      <c r="N49" s="524"/>
      <c r="O49" s="524"/>
      <c r="P49" s="524"/>
      <c r="Q49" s="184"/>
    </row>
    <row r="50" spans="1:17" ht="15.75" customHeight="1">
      <c r="A50" s="489">
        <v>33</v>
      </c>
      <c r="B50" s="490" t="s">
        <v>122</v>
      </c>
      <c r="C50" s="495">
        <v>4865134</v>
      </c>
      <c r="D50" s="48" t="s">
        <v>12</v>
      </c>
      <c r="E50" s="49" t="s">
        <v>360</v>
      </c>
      <c r="F50" s="504">
        <v>100</v>
      </c>
      <c r="G50" s="448">
        <v>99658</v>
      </c>
      <c r="H50" s="449">
        <v>97323</v>
      </c>
      <c r="I50" s="524">
        <f t="shared" si="6"/>
        <v>2335</v>
      </c>
      <c r="J50" s="524">
        <f t="shared" si="3"/>
        <v>233500</v>
      </c>
      <c r="K50" s="524">
        <f t="shared" si="0"/>
        <v>0.2335</v>
      </c>
      <c r="L50" s="448">
        <v>1623</v>
      </c>
      <c r="M50" s="449">
        <v>1620</v>
      </c>
      <c r="N50" s="524">
        <f t="shared" si="7"/>
        <v>3</v>
      </c>
      <c r="O50" s="524">
        <f t="shared" si="5"/>
        <v>300</v>
      </c>
      <c r="P50" s="524">
        <f t="shared" si="1"/>
        <v>0.0003</v>
      </c>
      <c r="Q50" s="184"/>
    </row>
    <row r="51" spans="1:17" ht="15.75" customHeight="1" thickBot="1">
      <c r="A51" s="493">
        <v>34</v>
      </c>
      <c r="B51" s="432" t="s">
        <v>123</v>
      </c>
      <c r="C51" s="496">
        <v>4865135</v>
      </c>
      <c r="D51" s="57" t="s">
        <v>12</v>
      </c>
      <c r="E51" s="55" t="s">
        <v>360</v>
      </c>
      <c r="F51" s="506">
        <v>100</v>
      </c>
      <c r="G51" s="453">
        <v>64874</v>
      </c>
      <c r="H51" s="454">
        <v>64666</v>
      </c>
      <c r="I51" s="526">
        <f t="shared" si="6"/>
        <v>208</v>
      </c>
      <c r="J51" s="526">
        <f t="shared" si="3"/>
        <v>20800</v>
      </c>
      <c r="K51" s="526">
        <f t="shared" si="0"/>
        <v>0.0208</v>
      </c>
      <c r="L51" s="453">
        <v>131</v>
      </c>
      <c r="M51" s="454">
        <v>95</v>
      </c>
      <c r="N51" s="526">
        <f t="shared" si="7"/>
        <v>36</v>
      </c>
      <c r="O51" s="526">
        <f t="shared" si="5"/>
        <v>3600</v>
      </c>
      <c r="P51" s="526">
        <f t="shared" si="1"/>
        <v>0.0036</v>
      </c>
      <c r="Q51" s="185"/>
    </row>
    <row r="52" spans="6:16" ht="15.75" thickTop="1">
      <c r="F52" s="246"/>
      <c r="I52" s="19"/>
      <c r="J52" s="19"/>
      <c r="K52" s="19"/>
      <c r="N52" s="19"/>
      <c r="O52" s="19"/>
      <c r="P52" s="19"/>
    </row>
    <row r="53" spans="2:16" ht="16.5">
      <c r="B53" s="18" t="s">
        <v>142</v>
      </c>
      <c r="F53" s="246"/>
      <c r="I53" s="19"/>
      <c r="J53" s="19"/>
      <c r="K53" s="532">
        <f>SUM(K8:K51)-K32</f>
        <v>0.7699999999999998</v>
      </c>
      <c r="N53" s="19"/>
      <c r="O53" s="19"/>
      <c r="P53" s="532">
        <f>SUM(P8:P51)-P32</f>
        <v>-5.192200000000002</v>
      </c>
    </row>
    <row r="54" spans="2:16" ht="15">
      <c r="B54" s="18"/>
      <c r="F54" s="246"/>
      <c r="I54" s="19"/>
      <c r="J54" s="19"/>
      <c r="K54" s="35"/>
      <c r="N54" s="19"/>
      <c r="O54" s="19"/>
      <c r="P54" s="35"/>
    </row>
    <row r="55" spans="2:16" ht="16.5">
      <c r="B55" s="18" t="s">
        <v>143</v>
      </c>
      <c r="F55" s="246"/>
      <c r="I55" s="19"/>
      <c r="J55" s="19"/>
      <c r="K55" s="532">
        <f>SUM(K53:K54)</f>
        <v>0.7699999999999998</v>
      </c>
      <c r="N55" s="19"/>
      <c r="O55" s="19"/>
      <c r="P55" s="532">
        <f>SUM(P53:P54)</f>
        <v>-5.192200000000002</v>
      </c>
    </row>
    <row r="56" ht="15">
      <c r="F56" s="246"/>
    </row>
    <row r="57" spans="6:17" ht="15">
      <c r="F57" s="246"/>
      <c r="Q57" s="313" t="str">
        <f>NDPL!$Q$1</f>
        <v>OCTOBER-2012</v>
      </c>
    </row>
    <row r="58" ht="15">
      <c r="F58" s="246"/>
    </row>
    <row r="59" spans="6:17" ht="15">
      <c r="F59" s="246"/>
      <c r="Q59" s="313"/>
    </row>
    <row r="60" spans="1:16" ht="18.75" thickBot="1">
      <c r="A60" s="110" t="s">
        <v>259</v>
      </c>
      <c r="F60" s="246"/>
      <c r="G60" s="7"/>
      <c r="H60" s="7"/>
      <c r="I60" s="58" t="s">
        <v>7</v>
      </c>
      <c r="J60" s="21"/>
      <c r="K60" s="21"/>
      <c r="L60" s="21"/>
      <c r="M60" s="21"/>
      <c r="N60" s="58" t="s">
        <v>415</v>
      </c>
      <c r="O60" s="21"/>
      <c r="P60" s="21"/>
    </row>
    <row r="61" spans="1:17" ht="39.75" thickBot="1" thickTop="1">
      <c r="A61" s="43" t="s">
        <v>8</v>
      </c>
      <c r="B61" s="40" t="s">
        <v>9</v>
      </c>
      <c r="C61" s="41" t="s">
        <v>1</v>
      </c>
      <c r="D61" s="41" t="s">
        <v>2</v>
      </c>
      <c r="E61" s="41" t="s">
        <v>3</v>
      </c>
      <c r="F61" s="41" t="s">
        <v>10</v>
      </c>
      <c r="G61" s="43" t="str">
        <f>NDPL!G5</f>
        <v>FINAL READING 01/11/12</v>
      </c>
      <c r="H61" s="41" t="str">
        <f>NDPL!H5</f>
        <v>INTIAL READING 01/10/12</v>
      </c>
      <c r="I61" s="41" t="s">
        <v>4</v>
      </c>
      <c r="J61" s="41" t="s">
        <v>5</v>
      </c>
      <c r="K61" s="41" t="s">
        <v>6</v>
      </c>
      <c r="L61" s="43" t="str">
        <f>NDPL!G5</f>
        <v>FINAL READING 01/11/12</v>
      </c>
      <c r="M61" s="41" t="str">
        <f>NDPL!H5</f>
        <v>INTIAL READING 01/10/12</v>
      </c>
      <c r="N61" s="41" t="s">
        <v>4</v>
      </c>
      <c r="O61" s="41" t="s">
        <v>5</v>
      </c>
      <c r="P61" s="41" t="s">
        <v>6</v>
      </c>
      <c r="Q61" s="42" t="s">
        <v>323</v>
      </c>
    </row>
    <row r="62" spans="1:16" ht="17.25" thickBot="1" thickTop="1">
      <c r="A62" s="22"/>
      <c r="B62" s="112"/>
      <c r="C62" s="22"/>
      <c r="D62" s="22"/>
      <c r="E62" s="22"/>
      <c r="F62" s="434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7" ht="15.75" customHeight="1" thickTop="1">
      <c r="A63" s="487"/>
      <c r="B63" s="488" t="s">
        <v>128</v>
      </c>
      <c r="C63" s="44"/>
      <c r="D63" s="44"/>
      <c r="E63" s="44"/>
      <c r="F63" s="435"/>
      <c r="G63" s="36"/>
      <c r="H63" s="27"/>
      <c r="I63" s="27"/>
      <c r="J63" s="27"/>
      <c r="K63" s="27"/>
      <c r="L63" s="36"/>
      <c r="M63" s="27"/>
      <c r="N63" s="27"/>
      <c r="O63" s="27"/>
      <c r="P63" s="27"/>
      <c r="Q63" s="183"/>
    </row>
    <row r="64" spans="1:17" ht="15.75" customHeight="1">
      <c r="A64" s="489">
        <v>1</v>
      </c>
      <c r="B64" s="490" t="s">
        <v>15</v>
      </c>
      <c r="C64" s="495">
        <v>4864968</v>
      </c>
      <c r="D64" s="48" t="s">
        <v>12</v>
      </c>
      <c r="E64" s="49" t="s">
        <v>360</v>
      </c>
      <c r="F64" s="504">
        <v>-1000</v>
      </c>
      <c r="G64" s="448">
        <v>996751</v>
      </c>
      <c r="H64" s="449">
        <v>996835</v>
      </c>
      <c r="I64" s="449">
        <f>G64-H64</f>
        <v>-84</v>
      </c>
      <c r="J64" s="449">
        <f>$F64*I64</f>
        <v>84000</v>
      </c>
      <c r="K64" s="449">
        <f>J64/1000000</f>
        <v>0.084</v>
      </c>
      <c r="L64" s="448">
        <v>932165</v>
      </c>
      <c r="M64" s="449">
        <v>932459</v>
      </c>
      <c r="N64" s="449">
        <f>L64-M64</f>
        <v>-294</v>
      </c>
      <c r="O64" s="449">
        <f>$F64*N64</f>
        <v>294000</v>
      </c>
      <c r="P64" s="449">
        <f>O64/1000000</f>
        <v>0.294</v>
      </c>
      <c r="Q64" s="184"/>
    </row>
    <row r="65" spans="1:17" ht="15.75" customHeight="1">
      <c r="A65" s="489">
        <v>2</v>
      </c>
      <c r="B65" s="490" t="s">
        <v>16</v>
      </c>
      <c r="C65" s="495">
        <v>4864980</v>
      </c>
      <c r="D65" s="48" t="s">
        <v>12</v>
      </c>
      <c r="E65" s="49" t="s">
        <v>360</v>
      </c>
      <c r="F65" s="504">
        <v>-1000</v>
      </c>
      <c r="G65" s="448">
        <v>15121</v>
      </c>
      <c r="H65" s="449">
        <v>15174</v>
      </c>
      <c r="I65" s="449">
        <f>G65-H65</f>
        <v>-53</v>
      </c>
      <c r="J65" s="449">
        <f>$F65*I65</f>
        <v>53000</v>
      </c>
      <c r="K65" s="449">
        <f>J65/1000000</f>
        <v>0.053</v>
      </c>
      <c r="L65" s="448">
        <v>951486</v>
      </c>
      <c r="M65" s="449">
        <v>951768</v>
      </c>
      <c r="N65" s="449">
        <f>L65-M65</f>
        <v>-282</v>
      </c>
      <c r="O65" s="449">
        <f>$F65*N65</f>
        <v>282000</v>
      </c>
      <c r="P65" s="449">
        <f>O65/1000000</f>
        <v>0.282</v>
      </c>
      <c r="Q65" s="184"/>
    </row>
    <row r="66" spans="1:17" ht="15">
      <c r="A66" s="489">
        <v>3</v>
      </c>
      <c r="B66" s="490" t="s">
        <v>17</v>
      </c>
      <c r="C66" s="495">
        <v>5128436</v>
      </c>
      <c r="D66" s="48" t="s">
        <v>12</v>
      </c>
      <c r="E66" s="49" t="s">
        <v>360</v>
      </c>
      <c r="F66" s="504">
        <v>-1000</v>
      </c>
      <c r="G66" s="448">
        <v>999897</v>
      </c>
      <c r="H66" s="449">
        <v>1000009</v>
      </c>
      <c r="I66" s="449">
        <f>G66-H66</f>
        <v>-112</v>
      </c>
      <c r="J66" s="449">
        <f>$F66*I66</f>
        <v>112000</v>
      </c>
      <c r="K66" s="449">
        <f>J66/1000000</f>
        <v>0.112</v>
      </c>
      <c r="L66" s="448">
        <v>995908</v>
      </c>
      <c r="M66" s="449">
        <v>996153</v>
      </c>
      <c r="N66" s="449">
        <f>L66-M66</f>
        <v>-245</v>
      </c>
      <c r="O66" s="449">
        <f>$F66*N66</f>
        <v>245000</v>
      </c>
      <c r="P66" s="449">
        <f>O66/1000000</f>
        <v>0.245</v>
      </c>
      <c r="Q66" s="734" t="s">
        <v>422</v>
      </c>
    </row>
    <row r="67" spans="1:17" ht="15.75" customHeight="1">
      <c r="A67" s="489"/>
      <c r="B67" s="491" t="s">
        <v>129</v>
      </c>
      <c r="C67" s="495"/>
      <c r="D67" s="52"/>
      <c r="E67" s="52"/>
      <c r="F67" s="504"/>
      <c r="G67" s="448"/>
      <c r="H67" s="449"/>
      <c r="I67" s="527"/>
      <c r="J67" s="527"/>
      <c r="K67" s="527"/>
      <c r="L67" s="448"/>
      <c r="M67" s="527"/>
      <c r="N67" s="527"/>
      <c r="O67" s="527"/>
      <c r="P67" s="527"/>
      <c r="Q67" s="184"/>
    </row>
    <row r="68" spans="1:17" ht="15.75" customHeight="1">
      <c r="A68" s="489">
        <v>4</v>
      </c>
      <c r="B68" s="490" t="s">
        <v>130</v>
      </c>
      <c r="C68" s="495">
        <v>4864915</v>
      </c>
      <c r="D68" s="48" t="s">
        <v>12</v>
      </c>
      <c r="E68" s="49" t="s">
        <v>360</v>
      </c>
      <c r="F68" s="504">
        <v>-1000</v>
      </c>
      <c r="G68" s="448">
        <v>943742</v>
      </c>
      <c r="H68" s="449">
        <v>946442</v>
      </c>
      <c r="I68" s="527">
        <f aca="true" t="shared" si="8" ref="I68:I73">G68-H68</f>
        <v>-2700</v>
      </c>
      <c r="J68" s="527">
        <f aca="true" t="shared" si="9" ref="J68:J73">$F68*I68</f>
        <v>2700000</v>
      </c>
      <c r="K68" s="527">
        <f aca="true" t="shared" si="10" ref="K68:K73">J68/1000000</f>
        <v>2.7</v>
      </c>
      <c r="L68" s="448">
        <v>993117</v>
      </c>
      <c r="M68" s="449">
        <v>993117</v>
      </c>
      <c r="N68" s="527">
        <f aca="true" t="shared" si="11" ref="N68:N73">L68-M68</f>
        <v>0</v>
      </c>
      <c r="O68" s="527">
        <f aca="true" t="shared" si="12" ref="O68:O73">$F68*N68</f>
        <v>0</v>
      </c>
      <c r="P68" s="527">
        <f aca="true" t="shared" si="13" ref="P68:P73">O68/1000000</f>
        <v>0</v>
      </c>
      <c r="Q68" s="184"/>
    </row>
    <row r="69" spans="1:17" ht="15.75" customHeight="1">
      <c r="A69" s="489">
        <v>5</v>
      </c>
      <c r="B69" s="490" t="s">
        <v>131</v>
      </c>
      <c r="C69" s="495">
        <v>4864993</v>
      </c>
      <c r="D69" s="48" t="s">
        <v>12</v>
      </c>
      <c r="E69" s="49" t="s">
        <v>360</v>
      </c>
      <c r="F69" s="504">
        <v>-1000</v>
      </c>
      <c r="G69" s="448">
        <v>934166</v>
      </c>
      <c r="H69" s="449">
        <v>936861</v>
      </c>
      <c r="I69" s="527">
        <f t="shared" si="8"/>
        <v>-2695</v>
      </c>
      <c r="J69" s="527">
        <f t="shared" si="9"/>
        <v>2695000</v>
      </c>
      <c r="K69" s="527">
        <f t="shared" si="10"/>
        <v>2.695</v>
      </c>
      <c r="L69" s="448">
        <v>991449</v>
      </c>
      <c r="M69" s="449">
        <v>991449</v>
      </c>
      <c r="N69" s="527">
        <f t="shared" si="11"/>
        <v>0</v>
      </c>
      <c r="O69" s="527">
        <f t="shared" si="12"/>
        <v>0</v>
      </c>
      <c r="P69" s="527">
        <f t="shared" si="13"/>
        <v>0</v>
      </c>
      <c r="Q69" s="184"/>
    </row>
    <row r="70" spans="1:17" ht="15.75" customHeight="1">
      <c r="A70" s="489">
        <v>6</v>
      </c>
      <c r="B70" s="490" t="s">
        <v>132</v>
      </c>
      <c r="C70" s="495">
        <v>4864914</v>
      </c>
      <c r="D70" s="48" t="s">
        <v>12</v>
      </c>
      <c r="E70" s="49" t="s">
        <v>360</v>
      </c>
      <c r="F70" s="504">
        <v>-1000</v>
      </c>
      <c r="G70" s="448">
        <v>246</v>
      </c>
      <c r="H70" s="449">
        <v>171</v>
      </c>
      <c r="I70" s="527">
        <f t="shared" si="8"/>
        <v>75</v>
      </c>
      <c r="J70" s="527">
        <f t="shared" si="9"/>
        <v>-75000</v>
      </c>
      <c r="K70" s="527">
        <f t="shared" si="10"/>
        <v>-0.075</v>
      </c>
      <c r="L70" s="448">
        <v>993140</v>
      </c>
      <c r="M70" s="449">
        <v>993278</v>
      </c>
      <c r="N70" s="527">
        <f t="shared" si="11"/>
        <v>-138</v>
      </c>
      <c r="O70" s="527">
        <f t="shared" si="12"/>
        <v>138000</v>
      </c>
      <c r="P70" s="527">
        <f t="shared" si="13"/>
        <v>0.138</v>
      </c>
      <c r="Q70" s="184"/>
    </row>
    <row r="71" spans="1:17" ht="15.75" customHeight="1">
      <c r="A71" s="489">
        <v>7</v>
      </c>
      <c r="B71" s="490" t="s">
        <v>133</v>
      </c>
      <c r="C71" s="495">
        <v>4865167</v>
      </c>
      <c r="D71" s="48" t="s">
        <v>12</v>
      </c>
      <c r="E71" s="49" t="s">
        <v>360</v>
      </c>
      <c r="F71" s="504">
        <v>-1000</v>
      </c>
      <c r="G71" s="448">
        <v>1655</v>
      </c>
      <c r="H71" s="449">
        <v>1655</v>
      </c>
      <c r="I71" s="527">
        <f t="shared" si="8"/>
        <v>0</v>
      </c>
      <c r="J71" s="527">
        <f t="shared" si="9"/>
        <v>0</v>
      </c>
      <c r="K71" s="527">
        <f t="shared" si="10"/>
        <v>0</v>
      </c>
      <c r="L71" s="448">
        <v>980809</v>
      </c>
      <c r="M71" s="449">
        <v>980809</v>
      </c>
      <c r="N71" s="527">
        <f t="shared" si="11"/>
        <v>0</v>
      </c>
      <c r="O71" s="527">
        <f t="shared" si="12"/>
        <v>0</v>
      </c>
      <c r="P71" s="527">
        <f t="shared" si="13"/>
        <v>0</v>
      </c>
      <c r="Q71" s="184"/>
    </row>
    <row r="72" spans="1:17" s="92" customFormat="1" ht="15">
      <c r="A72" s="584">
        <v>8</v>
      </c>
      <c r="B72" s="708" t="s">
        <v>134</v>
      </c>
      <c r="C72" s="709">
        <v>4864893</v>
      </c>
      <c r="D72" s="77" t="s">
        <v>12</v>
      </c>
      <c r="E72" s="78" t="s">
        <v>360</v>
      </c>
      <c r="F72" s="585">
        <v>-2000</v>
      </c>
      <c r="G72" s="448">
        <v>998572</v>
      </c>
      <c r="H72" s="449">
        <v>998622</v>
      </c>
      <c r="I72" s="527">
        <f>G72-H72</f>
        <v>-50</v>
      </c>
      <c r="J72" s="527">
        <f t="shared" si="9"/>
        <v>100000</v>
      </c>
      <c r="K72" s="527">
        <f t="shared" si="10"/>
        <v>0.1</v>
      </c>
      <c r="L72" s="448">
        <v>988192</v>
      </c>
      <c r="M72" s="449">
        <v>988314</v>
      </c>
      <c r="N72" s="527">
        <f>L72-M72</f>
        <v>-122</v>
      </c>
      <c r="O72" s="527">
        <f t="shared" si="12"/>
        <v>244000</v>
      </c>
      <c r="P72" s="527">
        <f t="shared" si="13"/>
        <v>0.244</v>
      </c>
      <c r="Q72" s="586"/>
    </row>
    <row r="73" spans="1:17" ht="15.75" customHeight="1">
      <c r="A73" s="489">
        <v>9</v>
      </c>
      <c r="B73" s="490" t="s">
        <v>135</v>
      </c>
      <c r="C73" s="495">
        <v>4864918</v>
      </c>
      <c r="D73" s="48" t="s">
        <v>12</v>
      </c>
      <c r="E73" s="49" t="s">
        <v>360</v>
      </c>
      <c r="F73" s="504">
        <v>-1000</v>
      </c>
      <c r="G73" s="448">
        <v>999724</v>
      </c>
      <c r="H73" s="449">
        <v>999728</v>
      </c>
      <c r="I73" s="527">
        <f t="shared" si="8"/>
        <v>-4</v>
      </c>
      <c r="J73" s="527">
        <f t="shared" si="9"/>
        <v>4000</v>
      </c>
      <c r="K73" s="527">
        <f t="shared" si="10"/>
        <v>0.004</v>
      </c>
      <c r="L73" s="448">
        <v>971240</v>
      </c>
      <c r="M73" s="449">
        <v>972197</v>
      </c>
      <c r="N73" s="527">
        <f t="shared" si="11"/>
        <v>-957</v>
      </c>
      <c r="O73" s="527">
        <f t="shared" si="12"/>
        <v>957000</v>
      </c>
      <c r="P73" s="527">
        <f t="shared" si="13"/>
        <v>0.957</v>
      </c>
      <c r="Q73" s="736"/>
    </row>
    <row r="74" spans="1:17" ht="15.75" customHeight="1">
      <c r="A74" s="489"/>
      <c r="B74" s="492" t="s">
        <v>136</v>
      </c>
      <c r="C74" s="495"/>
      <c r="D74" s="48"/>
      <c r="E74" s="48"/>
      <c r="F74" s="504"/>
      <c r="G74" s="448"/>
      <c r="H74" s="449"/>
      <c r="I74" s="527"/>
      <c r="J74" s="527"/>
      <c r="K74" s="527"/>
      <c r="L74" s="448"/>
      <c r="M74" s="527"/>
      <c r="N74" s="527"/>
      <c r="O74" s="527"/>
      <c r="P74" s="527"/>
      <c r="Q74" s="184"/>
    </row>
    <row r="75" spans="1:17" ht="15.75" customHeight="1">
      <c r="A75" s="489">
        <v>10</v>
      </c>
      <c r="B75" s="490" t="s">
        <v>137</v>
      </c>
      <c r="C75" s="495">
        <v>4864916</v>
      </c>
      <c r="D75" s="48" t="s">
        <v>12</v>
      </c>
      <c r="E75" s="49" t="s">
        <v>360</v>
      </c>
      <c r="F75" s="504">
        <v>-1000</v>
      </c>
      <c r="G75" s="448">
        <v>12332</v>
      </c>
      <c r="H75" s="449">
        <v>12635</v>
      </c>
      <c r="I75" s="527">
        <f>G75-H75</f>
        <v>-303</v>
      </c>
      <c r="J75" s="527">
        <f>$F75*I75</f>
        <v>303000</v>
      </c>
      <c r="K75" s="527">
        <f>J75/1000000</f>
        <v>0.303</v>
      </c>
      <c r="L75" s="448">
        <v>948960</v>
      </c>
      <c r="M75" s="449">
        <v>949336</v>
      </c>
      <c r="N75" s="527">
        <f>L75-M75</f>
        <v>-376</v>
      </c>
      <c r="O75" s="527">
        <f>$F75*N75</f>
        <v>376000</v>
      </c>
      <c r="P75" s="529">
        <f>O75/1000000</f>
        <v>0.376</v>
      </c>
      <c r="Q75" s="184"/>
    </row>
    <row r="76" spans="1:17" ht="15.75" customHeight="1">
      <c r="A76" s="489">
        <v>11</v>
      </c>
      <c r="B76" s="490" t="s">
        <v>138</v>
      </c>
      <c r="C76" s="495">
        <v>4864917</v>
      </c>
      <c r="D76" s="48" t="s">
        <v>12</v>
      </c>
      <c r="E76" s="49" t="s">
        <v>360</v>
      </c>
      <c r="F76" s="504">
        <v>-1000</v>
      </c>
      <c r="G76" s="448">
        <v>965904</v>
      </c>
      <c r="H76" s="449">
        <v>966097</v>
      </c>
      <c r="I76" s="527">
        <f>G76-H76</f>
        <v>-193</v>
      </c>
      <c r="J76" s="527">
        <f>$F76*I76</f>
        <v>193000</v>
      </c>
      <c r="K76" s="527">
        <f>J76/1000000</f>
        <v>0.193</v>
      </c>
      <c r="L76" s="448">
        <v>878504</v>
      </c>
      <c r="M76" s="449">
        <v>878607</v>
      </c>
      <c r="N76" s="527">
        <f>L76-M76</f>
        <v>-103</v>
      </c>
      <c r="O76" s="527">
        <f>$F76*N76</f>
        <v>103000</v>
      </c>
      <c r="P76" s="529">
        <f>O76/1000000</f>
        <v>0.103</v>
      </c>
      <c r="Q76" s="184"/>
    </row>
    <row r="77" spans="1:17" ht="15.75" customHeight="1">
      <c r="A77" s="489"/>
      <c r="B77" s="491" t="s">
        <v>139</v>
      </c>
      <c r="C77" s="495"/>
      <c r="D77" s="52"/>
      <c r="E77" s="52"/>
      <c r="F77" s="504"/>
      <c r="G77" s="448"/>
      <c r="H77" s="449"/>
      <c r="I77" s="527"/>
      <c r="J77" s="527"/>
      <c r="K77" s="527"/>
      <c r="L77" s="448"/>
      <c r="M77" s="527"/>
      <c r="N77" s="527"/>
      <c r="O77" s="527"/>
      <c r="P77" s="527"/>
      <c r="Q77" s="184"/>
    </row>
    <row r="78" spans="1:17" ht="19.5" customHeight="1">
      <c r="A78" s="489">
        <v>12</v>
      </c>
      <c r="B78" s="490" t="s">
        <v>140</v>
      </c>
      <c r="C78" s="495">
        <v>4865053</v>
      </c>
      <c r="D78" s="48" t="s">
        <v>12</v>
      </c>
      <c r="E78" s="49" t="s">
        <v>360</v>
      </c>
      <c r="F78" s="504">
        <v>-1000</v>
      </c>
      <c r="G78" s="448">
        <v>21522</v>
      </c>
      <c r="H78" s="449">
        <v>21507</v>
      </c>
      <c r="I78" s="527">
        <f>G78-H78</f>
        <v>15</v>
      </c>
      <c r="J78" s="527">
        <f>$F78*I78</f>
        <v>-15000</v>
      </c>
      <c r="K78" s="527">
        <f>J78/1000000</f>
        <v>-0.015</v>
      </c>
      <c r="L78" s="448">
        <v>31586</v>
      </c>
      <c r="M78" s="449">
        <v>31598</v>
      </c>
      <c r="N78" s="527">
        <f>L78-M78</f>
        <v>-12</v>
      </c>
      <c r="O78" s="527">
        <f>$F78*N78</f>
        <v>12000</v>
      </c>
      <c r="P78" s="527">
        <f>O78/1000000</f>
        <v>0.012</v>
      </c>
      <c r="Q78" s="623"/>
    </row>
    <row r="79" spans="1:17" ht="19.5" customHeight="1">
      <c r="A79" s="489">
        <v>13</v>
      </c>
      <c r="B79" s="490" t="s">
        <v>141</v>
      </c>
      <c r="C79" s="495">
        <v>4864986</v>
      </c>
      <c r="D79" s="48" t="s">
        <v>12</v>
      </c>
      <c r="E79" s="49" t="s">
        <v>360</v>
      </c>
      <c r="F79" s="504">
        <v>-1000</v>
      </c>
      <c r="G79" s="448">
        <v>19326</v>
      </c>
      <c r="H79" s="449">
        <v>19326</v>
      </c>
      <c r="I79" s="449">
        <f>G79-H79</f>
        <v>0</v>
      </c>
      <c r="J79" s="449">
        <f>$F79*I79</f>
        <v>0</v>
      </c>
      <c r="K79" s="449">
        <f>J79/1000000</f>
        <v>0</v>
      </c>
      <c r="L79" s="448">
        <v>40488</v>
      </c>
      <c r="M79" s="449">
        <v>40433</v>
      </c>
      <c r="N79" s="449">
        <f>L79-M79</f>
        <v>55</v>
      </c>
      <c r="O79" s="449">
        <f>$F79*N79</f>
        <v>-55000</v>
      </c>
      <c r="P79" s="449">
        <f>O79/1000000</f>
        <v>-0.055</v>
      </c>
      <c r="Q79" s="623"/>
    </row>
    <row r="80" spans="1:17" ht="15.75" customHeight="1">
      <c r="A80" s="489"/>
      <c r="B80" s="492" t="s">
        <v>146</v>
      </c>
      <c r="C80" s="495"/>
      <c r="D80" s="48"/>
      <c r="E80" s="48"/>
      <c r="F80" s="504"/>
      <c r="G80" s="528"/>
      <c r="H80" s="449"/>
      <c r="I80" s="449"/>
      <c r="J80" s="449"/>
      <c r="K80" s="449"/>
      <c r="L80" s="528"/>
      <c r="M80" s="449"/>
      <c r="N80" s="449"/>
      <c r="O80" s="449"/>
      <c r="P80" s="449"/>
      <c r="Q80" s="184"/>
    </row>
    <row r="81" spans="1:17" ht="15.75" customHeight="1" thickBot="1">
      <c r="A81" s="493">
        <v>14</v>
      </c>
      <c r="B81" s="494" t="s">
        <v>147</v>
      </c>
      <c r="C81" s="496">
        <v>4902528</v>
      </c>
      <c r="D81" s="113" t="s">
        <v>12</v>
      </c>
      <c r="E81" s="55" t="s">
        <v>360</v>
      </c>
      <c r="F81" s="506">
        <v>100</v>
      </c>
      <c r="G81" s="453">
        <v>11525</v>
      </c>
      <c r="H81" s="454">
        <v>11525</v>
      </c>
      <c r="I81" s="454">
        <f>G81-H81</f>
        <v>0</v>
      </c>
      <c r="J81" s="454">
        <f>$F81*I81</f>
        <v>0</v>
      </c>
      <c r="K81" s="454">
        <f>J81/1000000</f>
        <v>0</v>
      </c>
      <c r="L81" s="453">
        <v>4086</v>
      </c>
      <c r="M81" s="454">
        <v>4086</v>
      </c>
      <c r="N81" s="454">
        <f>L81-M81</f>
        <v>0</v>
      </c>
      <c r="O81" s="454">
        <f>$F81*N81</f>
        <v>0</v>
      </c>
      <c r="P81" s="454">
        <f>O81/1000000</f>
        <v>0</v>
      </c>
      <c r="Q81" s="185"/>
    </row>
    <row r="82" spans="1:16" ht="15.75" thickTop="1">
      <c r="A82" s="11"/>
      <c r="B82" s="20"/>
      <c r="C82" s="13"/>
      <c r="D82" s="14"/>
      <c r="E82" s="10"/>
      <c r="F82" s="433"/>
      <c r="G82" s="111"/>
      <c r="H82" s="21"/>
      <c r="I82" s="23"/>
      <c r="J82" s="23"/>
      <c r="K82" s="23"/>
      <c r="L82" s="21"/>
      <c r="M82" s="21"/>
      <c r="N82" s="23"/>
      <c r="O82" s="23"/>
      <c r="P82" s="23"/>
    </row>
    <row r="83" spans="2:16" ht="18">
      <c r="B83" s="385" t="s">
        <v>261</v>
      </c>
      <c r="F83" s="246"/>
      <c r="I83" s="19"/>
      <c r="J83" s="19"/>
      <c r="K83" s="486">
        <f>SUM(K64:K81)</f>
        <v>6.153999999999999</v>
      </c>
      <c r="L83" s="21"/>
      <c r="N83" s="19"/>
      <c r="O83" s="19"/>
      <c r="P83" s="486">
        <f>SUM(P64:P81)</f>
        <v>2.5959999999999996</v>
      </c>
    </row>
    <row r="84" spans="2:16" ht="18">
      <c r="B84" s="385"/>
      <c r="F84" s="246"/>
      <c r="I84" s="19"/>
      <c r="J84" s="19"/>
      <c r="K84" s="23"/>
      <c r="L84" s="21"/>
      <c r="N84" s="19"/>
      <c r="O84" s="19"/>
      <c r="P84" s="387"/>
    </row>
    <row r="85" spans="2:16" ht="18">
      <c r="B85" s="385" t="s">
        <v>149</v>
      </c>
      <c r="F85" s="246"/>
      <c r="I85" s="19"/>
      <c r="J85" s="19"/>
      <c r="K85" s="486">
        <f>SUM(K83:K84)</f>
        <v>6.153999999999999</v>
      </c>
      <c r="L85" s="21"/>
      <c r="N85" s="19"/>
      <c r="O85" s="19"/>
      <c r="P85" s="486">
        <f>SUM(P83:P84)</f>
        <v>2.5959999999999996</v>
      </c>
    </row>
    <row r="86" spans="6:16" ht="15">
      <c r="F86" s="246"/>
      <c r="I86" s="19"/>
      <c r="J86" s="19"/>
      <c r="K86" s="23"/>
      <c r="L86" s="21"/>
      <c r="N86" s="19"/>
      <c r="O86" s="19"/>
      <c r="P86" s="23"/>
    </row>
    <row r="87" spans="6:16" ht="15">
      <c r="F87" s="246"/>
      <c r="I87" s="19"/>
      <c r="J87" s="19"/>
      <c r="K87" s="23"/>
      <c r="L87" s="21"/>
      <c r="N87" s="19"/>
      <c r="O87" s="19"/>
      <c r="P87" s="23"/>
    </row>
    <row r="88" spans="6:18" ht="15">
      <c r="F88" s="246"/>
      <c r="I88" s="19"/>
      <c r="J88" s="19"/>
      <c r="K88" s="23"/>
      <c r="L88" s="21"/>
      <c r="N88" s="19"/>
      <c r="O88" s="19"/>
      <c r="P88" s="23"/>
      <c r="Q88" s="313" t="str">
        <f>NDPL!Q1</f>
        <v>OCTOBER-2012</v>
      </c>
      <c r="R88" s="313"/>
    </row>
    <row r="89" spans="1:16" ht="18.75" thickBot="1">
      <c r="A89" s="404" t="s">
        <v>260</v>
      </c>
      <c r="F89" s="246"/>
      <c r="G89" s="7"/>
      <c r="H89" s="7"/>
      <c r="I89" s="58" t="s">
        <v>7</v>
      </c>
      <c r="J89" s="21"/>
      <c r="K89" s="21"/>
      <c r="L89" s="21"/>
      <c r="M89" s="21"/>
      <c r="N89" s="58" t="s">
        <v>415</v>
      </c>
      <c r="O89" s="21"/>
      <c r="P89" s="21"/>
    </row>
    <row r="90" spans="1:17" ht="39.75" thickBot="1" thickTop="1">
      <c r="A90" s="43" t="s">
        <v>8</v>
      </c>
      <c r="B90" s="40" t="s">
        <v>9</v>
      </c>
      <c r="C90" s="41" t="s">
        <v>1</v>
      </c>
      <c r="D90" s="41" t="s">
        <v>2</v>
      </c>
      <c r="E90" s="41" t="s">
        <v>3</v>
      </c>
      <c r="F90" s="41" t="s">
        <v>10</v>
      </c>
      <c r="G90" s="43" t="str">
        <f>NDPL!G5</f>
        <v>FINAL READING 01/11/12</v>
      </c>
      <c r="H90" s="41" t="str">
        <f>NDPL!H5</f>
        <v>INTIAL READING 01/10/12</v>
      </c>
      <c r="I90" s="41" t="s">
        <v>4</v>
      </c>
      <c r="J90" s="41" t="s">
        <v>5</v>
      </c>
      <c r="K90" s="41" t="s">
        <v>6</v>
      </c>
      <c r="L90" s="43" t="str">
        <f>NDPL!G5</f>
        <v>FINAL READING 01/11/12</v>
      </c>
      <c r="M90" s="41" t="str">
        <f>NDPL!H5</f>
        <v>INTIAL READING 01/10/12</v>
      </c>
      <c r="N90" s="41" t="s">
        <v>4</v>
      </c>
      <c r="O90" s="41" t="s">
        <v>5</v>
      </c>
      <c r="P90" s="41" t="s">
        <v>6</v>
      </c>
      <c r="Q90" s="42" t="s">
        <v>323</v>
      </c>
    </row>
    <row r="91" spans="1:16" ht="17.25" thickBot="1" thickTop="1">
      <c r="A91" s="6"/>
      <c r="B91" s="51"/>
      <c r="C91" s="4"/>
      <c r="D91" s="4"/>
      <c r="E91" s="4"/>
      <c r="F91" s="436"/>
      <c r="G91" s="4"/>
      <c r="H91" s="4"/>
      <c r="I91" s="4"/>
      <c r="J91" s="4"/>
      <c r="K91" s="4"/>
      <c r="L91" s="22"/>
      <c r="M91" s="4"/>
      <c r="N91" s="4"/>
      <c r="O91" s="4"/>
      <c r="P91" s="4"/>
    </row>
    <row r="92" spans="1:17" ht="15.75" customHeight="1" thickTop="1">
      <c r="A92" s="487"/>
      <c r="B92" s="498" t="s">
        <v>34</v>
      </c>
      <c r="C92" s="499"/>
      <c r="D92" s="104"/>
      <c r="E92" s="114"/>
      <c r="F92" s="437"/>
      <c r="G92" s="39"/>
      <c r="H92" s="27"/>
      <c r="I92" s="28"/>
      <c r="J92" s="28"/>
      <c r="K92" s="28"/>
      <c r="L92" s="26"/>
      <c r="M92" s="27"/>
      <c r="N92" s="28"/>
      <c r="O92" s="28"/>
      <c r="P92" s="28"/>
      <c r="Q92" s="183"/>
    </row>
    <row r="93" spans="1:17" ht="15.75" customHeight="1">
      <c r="A93" s="489">
        <v>1</v>
      </c>
      <c r="B93" s="490" t="s">
        <v>35</v>
      </c>
      <c r="C93" s="495">
        <v>4864889</v>
      </c>
      <c r="D93" s="48" t="s">
        <v>12</v>
      </c>
      <c r="E93" s="49" t="s">
        <v>360</v>
      </c>
      <c r="F93" s="504">
        <v>-1000</v>
      </c>
      <c r="G93" s="448">
        <v>991685</v>
      </c>
      <c r="H93" s="449">
        <v>991630</v>
      </c>
      <c r="I93" s="524">
        <f>G93-H93</f>
        <v>55</v>
      </c>
      <c r="J93" s="524">
        <f aca="true" t="shared" si="14" ref="J93:J104">$F93*I93</f>
        <v>-55000</v>
      </c>
      <c r="K93" s="524">
        <f aca="true" t="shared" si="15" ref="K93:K104">J93/1000000</f>
        <v>-0.055</v>
      </c>
      <c r="L93" s="448">
        <v>998292</v>
      </c>
      <c r="M93" s="449">
        <v>998292</v>
      </c>
      <c r="N93" s="449">
        <f>L93-M93</f>
        <v>0</v>
      </c>
      <c r="O93" s="449">
        <f aca="true" t="shared" si="16" ref="O93:O104">$F93*N93</f>
        <v>0</v>
      </c>
      <c r="P93" s="449">
        <f aca="true" t="shared" si="17" ref="P93:P104">O93/1000000</f>
        <v>0</v>
      </c>
      <c r="Q93" s="184"/>
    </row>
    <row r="94" spans="1:17" ht="15.75" customHeight="1">
      <c r="A94" s="489">
        <v>2</v>
      </c>
      <c r="B94" s="490" t="s">
        <v>36</v>
      </c>
      <c r="C94" s="495">
        <v>5128405</v>
      </c>
      <c r="D94" s="48" t="s">
        <v>12</v>
      </c>
      <c r="E94" s="49" t="s">
        <v>360</v>
      </c>
      <c r="F94" s="504">
        <v>-500</v>
      </c>
      <c r="G94" s="448">
        <v>178</v>
      </c>
      <c r="H94" s="449">
        <v>114</v>
      </c>
      <c r="I94" s="356">
        <f aca="true" t="shared" si="18" ref="I94:I100">G94-H94</f>
        <v>64</v>
      </c>
      <c r="J94" s="356">
        <f t="shared" si="14"/>
        <v>-32000</v>
      </c>
      <c r="K94" s="356">
        <f t="shared" si="15"/>
        <v>-0.032</v>
      </c>
      <c r="L94" s="448">
        <v>163</v>
      </c>
      <c r="M94" s="449">
        <v>161</v>
      </c>
      <c r="N94" s="449">
        <f aca="true" t="shared" si="19" ref="N94:N100">L94-M94</f>
        <v>2</v>
      </c>
      <c r="O94" s="449">
        <f t="shared" si="16"/>
        <v>-1000</v>
      </c>
      <c r="P94" s="449">
        <f t="shared" si="17"/>
        <v>-0.001</v>
      </c>
      <c r="Q94" s="184"/>
    </row>
    <row r="95" spans="1:17" ht="15.75" customHeight="1">
      <c r="A95" s="489"/>
      <c r="B95" s="492" t="s">
        <v>393</v>
      </c>
      <c r="C95" s="495"/>
      <c r="D95" s="48"/>
      <c r="E95" s="49"/>
      <c r="F95" s="504"/>
      <c r="G95" s="530"/>
      <c r="H95" s="524"/>
      <c r="I95" s="524"/>
      <c r="J95" s="524"/>
      <c r="K95" s="524"/>
      <c r="L95" s="448"/>
      <c r="M95" s="449"/>
      <c r="N95" s="449"/>
      <c r="O95" s="449"/>
      <c r="P95" s="449"/>
      <c r="Q95" s="184"/>
    </row>
    <row r="96" spans="1:17" ht="15">
      <c r="A96" s="489">
        <v>3</v>
      </c>
      <c r="B96" s="431" t="s">
        <v>113</v>
      </c>
      <c r="C96" s="495">
        <v>4865136</v>
      </c>
      <c r="D96" s="52" t="s">
        <v>12</v>
      </c>
      <c r="E96" s="49" t="s">
        <v>360</v>
      </c>
      <c r="F96" s="504">
        <v>-200</v>
      </c>
      <c r="G96" s="448">
        <v>33595</v>
      </c>
      <c r="H96" s="449">
        <v>31225</v>
      </c>
      <c r="I96" s="524">
        <f>G96-H96</f>
        <v>2370</v>
      </c>
      <c r="J96" s="524">
        <f t="shared" si="14"/>
        <v>-474000</v>
      </c>
      <c r="K96" s="524">
        <f t="shared" si="15"/>
        <v>-0.474</v>
      </c>
      <c r="L96" s="448">
        <v>65245</v>
      </c>
      <c r="M96" s="449">
        <v>65244</v>
      </c>
      <c r="N96" s="449">
        <f>L96-M96</f>
        <v>1</v>
      </c>
      <c r="O96" s="449">
        <f t="shared" si="16"/>
        <v>-200</v>
      </c>
      <c r="P96" s="452">
        <f t="shared" si="17"/>
        <v>-0.0002</v>
      </c>
      <c r="Q96" s="589"/>
    </row>
    <row r="97" spans="1:17" ht="15.75" customHeight="1">
      <c r="A97" s="489">
        <v>4</v>
      </c>
      <c r="B97" s="490" t="s">
        <v>114</v>
      </c>
      <c r="C97" s="495">
        <v>4865137</v>
      </c>
      <c r="D97" s="48" t="s">
        <v>12</v>
      </c>
      <c r="E97" s="49" t="s">
        <v>360</v>
      </c>
      <c r="F97" s="504">
        <v>-100</v>
      </c>
      <c r="G97" s="448">
        <v>57387</v>
      </c>
      <c r="H97" s="449">
        <v>55480</v>
      </c>
      <c r="I97" s="524">
        <f t="shared" si="18"/>
        <v>1907</v>
      </c>
      <c r="J97" s="524">
        <f t="shared" si="14"/>
        <v>-190700</v>
      </c>
      <c r="K97" s="524">
        <f t="shared" si="15"/>
        <v>-0.1907</v>
      </c>
      <c r="L97" s="448">
        <v>126731</v>
      </c>
      <c r="M97" s="449">
        <v>126728</v>
      </c>
      <c r="N97" s="449">
        <f t="shared" si="19"/>
        <v>3</v>
      </c>
      <c r="O97" s="449">
        <f t="shared" si="16"/>
        <v>-300</v>
      </c>
      <c r="P97" s="449">
        <f t="shared" si="17"/>
        <v>-0.0003</v>
      </c>
      <c r="Q97" s="184"/>
    </row>
    <row r="98" spans="1:17" ht="15">
      <c r="A98" s="489">
        <v>5</v>
      </c>
      <c r="B98" s="490" t="s">
        <v>115</v>
      </c>
      <c r="C98" s="495">
        <v>4865138</v>
      </c>
      <c r="D98" s="48" t="s">
        <v>12</v>
      </c>
      <c r="E98" s="49" t="s">
        <v>360</v>
      </c>
      <c r="F98" s="504">
        <v>-200</v>
      </c>
      <c r="G98" s="451">
        <v>986846</v>
      </c>
      <c r="H98" s="452">
        <v>987310</v>
      </c>
      <c r="I98" s="356">
        <f>G98-H98</f>
        <v>-464</v>
      </c>
      <c r="J98" s="356">
        <f t="shared" si="14"/>
        <v>92800</v>
      </c>
      <c r="K98" s="356">
        <f t="shared" si="15"/>
        <v>0.0928</v>
      </c>
      <c r="L98" s="451">
        <v>3930</v>
      </c>
      <c r="M98" s="452">
        <v>3930</v>
      </c>
      <c r="N98" s="452">
        <f>L98-M98</f>
        <v>0</v>
      </c>
      <c r="O98" s="452">
        <f t="shared" si="16"/>
        <v>0</v>
      </c>
      <c r="P98" s="452">
        <f t="shared" si="17"/>
        <v>0</v>
      </c>
      <c r="Q98" s="715"/>
    </row>
    <row r="99" spans="1:17" ht="15">
      <c r="A99" s="489">
        <v>6</v>
      </c>
      <c r="B99" s="490" t="s">
        <v>116</v>
      </c>
      <c r="C99" s="495">
        <v>4865139</v>
      </c>
      <c r="D99" s="48" t="s">
        <v>12</v>
      </c>
      <c r="E99" s="49" t="s">
        <v>360</v>
      </c>
      <c r="F99" s="504">
        <v>-200</v>
      </c>
      <c r="G99" s="448">
        <v>57439</v>
      </c>
      <c r="H99" s="449">
        <v>54216</v>
      </c>
      <c r="I99" s="524">
        <f t="shared" si="18"/>
        <v>3223</v>
      </c>
      <c r="J99" s="524">
        <f t="shared" si="14"/>
        <v>-644600</v>
      </c>
      <c r="K99" s="524">
        <f t="shared" si="15"/>
        <v>-0.6446</v>
      </c>
      <c r="L99" s="448">
        <v>82235</v>
      </c>
      <c r="M99" s="449">
        <v>82235</v>
      </c>
      <c r="N99" s="449">
        <f t="shared" si="19"/>
        <v>0</v>
      </c>
      <c r="O99" s="449">
        <f t="shared" si="16"/>
        <v>0</v>
      </c>
      <c r="P99" s="449">
        <f t="shared" si="17"/>
        <v>0</v>
      </c>
      <c r="Q99" s="706"/>
    </row>
    <row r="100" spans="1:17" ht="15.75" customHeight="1">
      <c r="A100" s="489">
        <v>7</v>
      </c>
      <c r="B100" s="490" t="s">
        <v>117</v>
      </c>
      <c r="C100" s="495">
        <v>4864948</v>
      </c>
      <c r="D100" s="48" t="s">
        <v>12</v>
      </c>
      <c r="E100" s="49" t="s">
        <v>360</v>
      </c>
      <c r="F100" s="504">
        <v>-1000</v>
      </c>
      <c r="G100" s="448">
        <v>72795</v>
      </c>
      <c r="H100" s="449">
        <v>71742</v>
      </c>
      <c r="I100" s="524">
        <f t="shared" si="18"/>
        <v>1053</v>
      </c>
      <c r="J100" s="524">
        <f t="shared" si="14"/>
        <v>-1053000</v>
      </c>
      <c r="K100" s="524">
        <f t="shared" si="15"/>
        <v>-1.053</v>
      </c>
      <c r="L100" s="448">
        <v>737</v>
      </c>
      <c r="M100" s="449">
        <v>737</v>
      </c>
      <c r="N100" s="449">
        <f t="shared" si="19"/>
        <v>0</v>
      </c>
      <c r="O100" s="449">
        <f t="shared" si="16"/>
        <v>0</v>
      </c>
      <c r="P100" s="449">
        <f t="shared" si="17"/>
        <v>0</v>
      </c>
      <c r="Q100" s="184"/>
    </row>
    <row r="101" spans="1:17" ht="15.75" customHeight="1">
      <c r="A101" s="489">
        <v>8</v>
      </c>
      <c r="B101" s="490" t="s">
        <v>389</v>
      </c>
      <c r="C101" s="495">
        <v>4864949</v>
      </c>
      <c r="D101" s="48" t="s">
        <v>12</v>
      </c>
      <c r="E101" s="49" t="s">
        <v>360</v>
      </c>
      <c r="F101" s="504">
        <v>-1000</v>
      </c>
      <c r="G101" s="448">
        <v>11974</v>
      </c>
      <c r="H101" s="449">
        <v>11042</v>
      </c>
      <c r="I101" s="524">
        <f>G101-H101</f>
        <v>932</v>
      </c>
      <c r="J101" s="524">
        <f t="shared" si="14"/>
        <v>-932000</v>
      </c>
      <c r="K101" s="524">
        <f t="shared" si="15"/>
        <v>-0.932</v>
      </c>
      <c r="L101" s="448">
        <v>367</v>
      </c>
      <c r="M101" s="449">
        <v>367</v>
      </c>
      <c r="N101" s="449">
        <f>L101-M101</f>
        <v>0</v>
      </c>
      <c r="O101" s="449">
        <f t="shared" si="16"/>
        <v>0</v>
      </c>
      <c r="P101" s="449">
        <f t="shared" si="17"/>
        <v>0</v>
      </c>
      <c r="Q101" s="590"/>
    </row>
    <row r="102" spans="1:17" ht="15.75" customHeight="1">
      <c r="A102" s="489">
        <v>9</v>
      </c>
      <c r="B102" s="490" t="s">
        <v>412</v>
      </c>
      <c r="C102" s="495">
        <v>5128434</v>
      </c>
      <c r="D102" s="48" t="s">
        <v>12</v>
      </c>
      <c r="E102" s="49" t="s">
        <v>360</v>
      </c>
      <c r="F102" s="504">
        <v>-800</v>
      </c>
      <c r="G102" s="448">
        <v>990819</v>
      </c>
      <c r="H102" s="449">
        <v>992167</v>
      </c>
      <c r="I102" s="524">
        <f>G102-H102</f>
        <v>-1348</v>
      </c>
      <c r="J102" s="524">
        <f t="shared" si="14"/>
        <v>1078400</v>
      </c>
      <c r="K102" s="524">
        <f t="shared" si="15"/>
        <v>1.0784</v>
      </c>
      <c r="L102" s="448">
        <v>997507</v>
      </c>
      <c r="M102" s="449">
        <v>997528</v>
      </c>
      <c r="N102" s="449">
        <f>L102-M102</f>
        <v>-21</v>
      </c>
      <c r="O102" s="449">
        <f t="shared" si="16"/>
        <v>16800</v>
      </c>
      <c r="P102" s="449">
        <f t="shared" si="17"/>
        <v>0.0168</v>
      </c>
      <c r="Q102" s="184"/>
    </row>
    <row r="103" spans="1:17" ht="15.75" customHeight="1">
      <c r="A103" s="489">
        <v>10</v>
      </c>
      <c r="B103" s="490" t="s">
        <v>411</v>
      </c>
      <c r="C103" s="495">
        <v>5128430</v>
      </c>
      <c r="D103" s="48" t="s">
        <v>12</v>
      </c>
      <c r="E103" s="49" t="s">
        <v>360</v>
      </c>
      <c r="F103" s="504">
        <v>-800</v>
      </c>
      <c r="G103" s="448">
        <v>998492</v>
      </c>
      <c r="H103" s="449">
        <v>999350</v>
      </c>
      <c r="I103" s="524">
        <f>G103-H103</f>
        <v>-858</v>
      </c>
      <c r="J103" s="524">
        <f t="shared" si="14"/>
        <v>686400</v>
      </c>
      <c r="K103" s="524">
        <f t="shared" si="15"/>
        <v>0.6864</v>
      </c>
      <c r="L103" s="448">
        <v>999508</v>
      </c>
      <c r="M103" s="449">
        <v>999526</v>
      </c>
      <c r="N103" s="449">
        <f>L103-M103</f>
        <v>-18</v>
      </c>
      <c r="O103" s="449">
        <f t="shared" si="16"/>
        <v>14400</v>
      </c>
      <c r="P103" s="449">
        <f t="shared" si="17"/>
        <v>0.0144</v>
      </c>
      <c r="Q103" s="184"/>
    </row>
    <row r="104" spans="1:17" ht="15.75" customHeight="1">
      <c r="A104" s="489">
        <v>11</v>
      </c>
      <c r="B104" s="490" t="s">
        <v>404</v>
      </c>
      <c r="C104" s="495">
        <v>5128445</v>
      </c>
      <c r="D104" s="200" t="s">
        <v>12</v>
      </c>
      <c r="E104" s="316" t="s">
        <v>360</v>
      </c>
      <c r="F104" s="504">
        <v>-800</v>
      </c>
      <c r="G104" s="448">
        <v>2569</v>
      </c>
      <c r="H104" s="449">
        <v>3248</v>
      </c>
      <c r="I104" s="524">
        <f>G104-H104</f>
        <v>-679</v>
      </c>
      <c r="J104" s="524">
        <f t="shared" si="14"/>
        <v>543200</v>
      </c>
      <c r="K104" s="524">
        <f t="shared" si="15"/>
        <v>0.5432</v>
      </c>
      <c r="L104" s="448">
        <v>397</v>
      </c>
      <c r="M104" s="449">
        <v>405</v>
      </c>
      <c r="N104" s="449">
        <f>L104-M104</f>
        <v>-8</v>
      </c>
      <c r="O104" s="449">
        <f t="shared" si="16"/>
        <v>6400</v>
      </c>
      <c r="P104" s="449">
        <f t="shared" si="17"/>
        <v>0.0064</v>
      </c>
      <c r="Q104" s="590"/>
    </row>
    <row r="105" spans="1:17" ht="15.75" customHeight="1">
      <c r="A105" s="489"/>
      <c r="B105" s="491" t="s">
        <v>394</v>
      </c>
      <c r="C105" s="495"/>
      <c r="D105" s="52"/>
      <c r="E105" s="52"/>
      <c r="F105" s="504"/>
      <c r="G105" s="530"/>
      <c r="H105" s="524"/>
      <c r="I105" s="524"/>
      <c r="J105" s="524"/>
      <c r="K105" s="524"/>
      <c r="L105" s="448"/>
      <c r="M105" s="449"/>
      <c r="N105" s="449"/>
      <c r="O105" s="449"/>
      <c r="P105" s="449"/>
      <c r="Q105" s="184"/>
    </row>
    <row r="106" spans="1:17" ht="15.75" customHeight="1">
      <c r="A106" s="489">
        <v>12</v>
      </c>
      <c r="B106" s="490" t="s">
        <v>118</v>
      </c>
      <c r="C106" s="495">
        <v>4864951</v>
      </c>
      <c r="D106" s="48" t="s">
        <v>12</v>
      </c>
      <c r="E106" s="49" t="s">
        <v>360</v>
      </c>
      <c r="F106" s="504">
        <v>-1000</v>
      </c>
      <c r="G106" s="448">
        <v>996847</v>
      </c>
      <c r="H106" s="449">
        <v>996783</v>
      </c>
      <c r="I106" s="524">
        <f>G106-H106</f>
        <v>64</v>
      </c>
      <c r="J106" s="524">
        <f aca="true" t="shared" si="20" ref="J106:J113">$F106*I106</f>
        <v>-64000</v>
      </c>
      <c r="K106" s="524">
        <f aca="true" t="shared" si="21" ref="K106:K113">J106/1000000</f>
        <v>-0.064</v>
      </c>
      <c r="L106" s="448">
        <v>37872</v>
      </c>
      <c r="M106" s="449">
        <v>37625</v>
      </c>
      <c r="N106" s="449">
        <f>L106-M106</f>
        <v>247</v>
      </c>
      <c r="O106" s="449">
        <f aca="true" t="shared" si="22" ref="O106:O113">$F106*N106</f>
        <v>-247000</v>
      </c>
      <c r="P106" s="449">
        <f aca="true" t="shared" si="23" ref="P106:P113">O106/1000000</f>
        <v>-0.247</v>
      </c>
      <c r="Q106" s="184"/>
    </row>
    <row r="107" spans="1:17" ht="15.75" customHeight="1">
      <c r="A107" s="489">
        <v>13</v>
      </c>
      <c r="B107" s="490" t="s">
        <v>119</v>
      </c>
      <c r="C107" s="495">
        <v>4902501</v>
      </c>
      <c r="D107" s="48" t="s">
        <v>12</v>
      </c>
      <c r="E107" s="49" t="s">
        <v>360</v>
      </c>
      <c r="F107" s="504">
        <v>-1333.33</v>
      </c>
      <c r="G107" s="448">
        <v>996673</v>
      </c>
      <c r="H107" s="449">
        <v>996701</v>
      </c>
      <c r="I107" s="356">
        <f>G107-H107</f>
        <v>-28</v>
      </c>
      <c r="J107" s="356">
        <f t="shared" si="20"/>
        <v>37333.24</v>
      </c>
      <c r="K107" s="749">
        <f t="shared" si="21"/>
        <v>0.03733324</v>
      </c>
      <c r="L107" s="448">
        <v>338</v>
      </c>
      <c r="M107" s="449">
        <v>268</v>
      </c>
      <c r="N107" s="452">
        <f>L107-M107</f>
        <v>70</v>
      </c>
      <c r="O107" s="449">
        <f t="shared" si="22"/>
        <v>-93333.09999999999</v>
      </c>
      <c r="P107" s="750">
        <f t="shared" si="23"/>
        <v>-0.09333309999999999</v>
      </c>
      <c r="Q107" s="184"/>
    </row>
    <row r="108" spans="1:17" ht="15.75" customHeight="1">
      <c r="A108" s="489"/>
      <c r="B108" s="490"/>
      <c r="C108" s="495"/>
      <c r="D108" s="48"/>
      <c r="E108" s="49"/>
      <c r="F108" s="504"/>
      <c r="G108" s="415"/>
      <c r="H108" s="414"/>
      <c r="I108" s="356"/>
      <c r="J108" s="356"/>
      <c r="K108" s="356"/>
      <c r="L108" s="421"/>
      <c r="M108" s="414"/>
      <c r="N108" s="452"/>
      <c r="O108" s="449"/>
      <c r="P108" s="449"/>
      <c r="Q108" s="184"/>
    </row>
    <row r="109" spans="1:17" ht="15.75" customHeight="1">
      <c r="A109" s="489"/>
      <c r="B109" s="492" t="s">
        <v>120</v>
      </c>
      <c r="C109" s="495"/>
      <c r="D109" s="48"/>
      <c r="E109" s="48"/>
      <c r="F109" s="504"/>
      <c r="G109" s="530"/>
      <c r="H109" s="524"/>
      <c r="I109" s="524"/>
      <c r="J109" s="524"/>
      <c r="K109" s="524"/>
      <c r="L109" s="448"/>
      <c r="M109" s="449"/>
      <c r="N109" s="449"/>
      <c r="O109" s="449"/>
      <c r="P109" s="449"/>
      <c r="Q109" s="184"/>
    </row>
    <row r="110" spans="1:17" ht="15.75" customHeight="1">
      <c r="A110" s="489">
        <v>14</v>
      </c>
      <c r="B110" s="431" t="s">
        <v>46</v>
      </c>
      <c r="C110" s="495">
        <v>4864843</v>
      </c>
      <c r="D110" s="52" t="s">
        <v>12</v>
      </c>
      <c r="E110" s="49" t="s">
        <v>360</v>
      </c>
      <c r="F110" s="504">
        <v>-1000</v>
      </c>
      <c r="G110" s="448">
        <v>1174</v>
      </c>
      <c r="H110" s="449">
        <v>1007</v>
      </c>
      <c r="I110" s="524">
        <f>G110-H110</f>
        <v>167</v>
      </c>
      <c r="J110" s="524">
        <f t="shared" si="20"/>
        <v>-167000</v>
      </c>
      <c r="K110" s="524">
        <f t="shared" si="21"/>
        <v>-0.167</v>
      </c>
      <c r="L110" s="448">
        <v>17746</v>
      </c>
      <c r="M110" s="449">
        <v>17719</v>
      </c>
      <c r="N110" s="449">
        <f>L110-M110</f>
        <v>27</v>
      </c>
      <c r="O110" s="449">
        <f t="shared" si="22"/>
        <v>-27000</v>
      </c>
      <c r="P110" s="449">
        <f t="shared" si="23"/>
        <v>-0.027</v>
      </c>
      <c r="Q110" s="184"/>
    </row>
    <row r="111" spans="1:17" ht="15.75" customHeight="1">
      <c r="A111" s="489">
        <v>15</v>
      </c>
      <c r="B111" s="490" t="s">
        <v>47</v>
      </c>
      <c r="C111" s="495">
        <v>4864844</v>
      </c>
      <c r="D111" s="48" t="s">
        <v>12</v>
      </c>
      <c r="E111" s="49" t="s">
        <v>360</v>
      </c>
      <c r="F111" s="504">
        <v>-1000</v>
      </c>
      <c r="G111" s="448">
        <v>1000080</v>
      </c>
      <c r="H111" s="449">
        <v>999910</v>
      </c>
      <c r="I111" s="524">
        <f>G111-H111</f>
        <v>170</v>
      </c>
      <c r="J111" s="524">
        <f t="shared" si="20"/>
        <v>-170000</v>
      </c>
      <c r="K111" s="524">
        <f t="shared" si="21"/>
        <v>-0.17</v>
      </c>
      <c r="L111" s="448">
        <v>3116</v>
      </c>
      <c r="M111" s="449">
        <v>3113</v>
      </c>
      <c r="N111" s="449">
        <f>L111-M111</f>
        <v>3</v>
      </c>
      <c r="O111" s="449">
        <f t="shared" si="22"/>
        <v>-3000</v>
      </c>
      <c r="P111" s="449">
        <f t="shared" si="23"/>
        <v>-0.003</v>
      </c>
      <c r="Q111" s="184" t="s">
        <v>422</v>
      </c>
    </row>
    <row r="112" spans="1:17" ht="15.75" customHeight="1">
      <c r="A112" s="489"/>
      <c r="B112" s="492" t="s">
        <v>48</v>
      </c>
      <c r="C112" s="495"/>
      <c r="D112" s="48"/>
      <c r="E112" s="48"/>
      <c r="F112" s="504"/>
      <c r="G112" s="530"/>
      <c r="H112" s="524"/>
      <c r="I112" s="524"/>
      <c r="J112" s="524"/>
      <c r="K112" s="524"/>
      <c r="L112" s="448"/>
      <c r="M112" s="449"/>
      <c r="N112" s="449"/>
      <c r="O112" s="449"/>
      <c r="P112" s="449"/>
      <c r="Q112" s="184"/>
    </row>
    <row r="113" spans="1:17" ht="15.75" customHeight="1">
      <c r="A113" s="489">
        <v>16</v>
      </c>
      <c r="B113" s="490" t="s">
        <v>85</v>
      </c>
      <c r="C113" s="495">
        <v>4865169</v>
      </c>
      <c r="D113" s="48" t="s">
        <v>12</v>
      </c>
      <c r="E113" s="49" t="s">
        <v>360</v>
      </c>
      <c r="F113" s="504">
        <v>-1000</v>
      </c>
      <c r="G113" s="448">
        <v>1358</v>
      </c>
      <c r="H113" s="449">
        <v>1362</v>
      </c>
      <c r="I113" s="524">
        <f>G113-H113</f>
        <v>-4</v>
      </c>
      <c r="J113" s="524">
        <f t="shared" si="20"/>
        <v>4000</v>
      </c>
      <c r="K113" s="524">
        <f t="shared" si="21"/>
        <v>0.004</v>
      </c>
      <c r="L113" s="448">
        <v>59782</v>
      </c>
      <c r="M113" s="449">
        <v>59781</v>
      </c>
      <c r="N113" s="449">
        <f>L113-M113</f>
        <v>1</v>
      </c>
      <c r="O113" s="449">
        <f t="shared" si="22"/>
        <v>-1000</v>
      </c>
      <c r="P113" s="449">
        <f t="shared" si="23"/>
        <v>-0.001</v>
      </c>
      <c r="Q113" s="184"/>
    </row>
    <row r="114" spans="1:17" ht="15.75" customHeight="1">
      <c r="A114" s="489"/>
      <c r="B114" s="491" t="s">
        <v>52</v>
      </c>
      <c r="C114" s="471"/>
      <c r="D114" s="52"/>
      <c r="E114" s="52"/>
      <c r="F114" s="504"/>
      <c r="G114" s="530"/>
      <c r="H114" s="531"/>
      <c r="I114" s="531"/>
      <c r="J114" s="531"/>
      <c r="K114" s="524"/>
      <c r="L114" s="451"/>
      <c r="M114" s="527"/>
      <c r="N114" s="527"/>
      <c r="O114" s="527"/>
      <c r="P114" s="449"/>
      <c r="Q114" s="231"/>
    </row>
    <row r="115" spans="1:17" ht="15.75" customHeight="1">
      <c r="A115" s="489"/>
      <c r="B115" s="491" t="s">
        <v>53</v>
      </c>
      <c r="C115" s="471"/>
      <c r="D115" s="52"/>
      <c r="E115" s="52"/>
      <c r="F115" s="504"/>
      <c r="G115" s="530"/>
      <c r="H115" s="531"/>
      <c r="I115" s="531"/>
      <c r="J115" s="531"/>
      <c r="K115" s="524"/>
      <c r="L115" s="451"/>
      <c r="M115" s="527"/>
      <c r="N115" s="527"/>
      <c r="O115" s="527"/>
      <c r="P115" s="449"/>
      <c r="Q115" s="231"/>
    </row>
    <row r="116" spans="1:17" ht="15.75" customHeight="1">
      <c r="A116" s="497"/>
      <c r="B116" s="500" t="s">
        <v>66</v>
      </c>
      <c r="C116" s="495"/>
      <c r="D116" s="52"/>
      <c r="E116" s="52"/>
      <c r="F116" s="504"/>
      <c r="G116" s="530"/>
      <c r="H116" s="524"/>
      <c r="I116" s="524"/>
      <c r="J116" s="524"/>
      <c r="K116" s="524"/>
      <c r="L116" s="451"/>
      <c r="M116" s="449"/>
      <c r="N116" s="449"/>
      <c r="O116" s="449"/>
      <c r="P116" s="449"/>
      <c r="Q116" s="231"/>
    </row>
    <row r="117" spans="1:17" ht="24" customHeight="1">
      <c r="A117" s="489">
        <v>17</v>
      </c>
      <c r="B117" s="501" t="s">
        <v>67</v>
      </c>
      <c r="C117" s="495">
        <v>4865091</v>
      </c>
      <c r="D117" s="48" t="s">
        <v>12</v>
      </c>
      <c r="E117" s="49" t="s">
        <v>360</v>
      </c>
      <c r="F117" s="504">
        <v>-500</v>
      </c>
      <c r="G117" s="448">
        <v>5137</v>
      </c>
      <c r="H117" s="449">
        <v>5132</v>
      </c>
      <c r="I117" s="524">
        <f>G117-H117</f>
        <v>5</v>
      </c>
      <c r="J117" s="524">
        <f>$F117*I117</f>
        <v>-2500</v>
      </c>
      <c r="K117" s="524">
        <f>J117/1000000</f>
        <v>-0.0025</v>
      </c>
      <c r="L117" s="448">
        <v>25792</v>
      </c>
      <c r="M117" s="449">
        <v>25542</v>
      </c>
      <c r="N117" s="449">
        <f>L117-M117</f>
        <v>250</v>
      </c>
      <c r="O117" s="449">
        <f>$F117*N117</f>
        <v>-125000</v>
      </c>
      <c r="P117" s="449">
        <f>O117/1000000</f>
        <v>-0.125</v>
      </c>
      <c r="Q117" s="589"/>
    </row>
    <row r="118" spans="1:17" ht="15.75" customHeight="1">
      <c r="A118" s="489">
        <v>18</v>
      </c>
      <c r="B118" s="501" t="s">
        <v>68</v>
      </c>
      <c r="C118" s="495">
        <v>4902530</v>
      </c>
      <c r="D118" s="48" t="s">
        <v>12</v>
      </c>
      <c r="E118" s="49" t="s">
        <v>360</v>
      </c>
      <c r="F118" s="504">
        <v>-500</v>
      </c>
      <c r="G118" s="448">
        <v>3318</v>
      </c>
      <c r="H118" s="449">
        <v>3313</v>
      </c>
      <c r="I118" s="524">
        <f aca="true" t="shared" si="24" ref="I118:I130">G118-H118</f>
        <v>5</v>
      </c>
      <c r="J118" s="524">
        <f aca="true" t="shared" si="25" ref="J118:J134">$F118*I118</f>
        <v>-2500</v>
      </c>
      <c r="K118" s="524">
        <f aca="true" t="shared" si="26" ref="K118:K134">J118/1000000</f>
        <v>-0.0025</v>
      </c>
      <c r="L118" s="448">
        <v>23827</v>
      </c>
      <c r="M118" s="449">
        <v>23570</v>
      </c>
      <c r="N118" s="449">
        <f aca="true" t="shared" si="27" ref="N118:N130">L118-M118</f>
        <v>257</v>
      </c>
      <c r="O118" s="449">
        <f aca="true" t="shared" si="28" ref="O118:O134">$F118*N118</f>
        <v>-128500</v>
      </c>
      <c r="P118" s="449">
        <f aca="true" t="shared" si="29" ref="P118:P134">O118/1000000</f>
        <v>-0.1285</v>
      </c>
      <c r="Q118" s="184"/>
    </row>
    <row r="119" spans="1:17" ht="15.75" customHeight="1">
      <c r="A119" s="489">
        <v>19</v>
      </c>
      <c r="B119" s="501" t="s">
        <v>69</v>
      </c>
      <c r="C119" s="495">
        <v>4902531</v>
      </c>
      <c r="D119" s="48" t="s">
        <v>12</v>
      </c>
      <c r="E119" s="49" t="s">
        <v>360</v>
      </c>
      <c r="F119" s="504">
        <v>-500</v>
      </c>
      <c r="G119" s="448">
        <v>3859</v>
      </c>
      <c r="H119" s="449">
        <v>3747</v>
      </c>
      <c r="I119" s="524">
        <f t="shared" si="24"/>
        <v>112</v>
      </c>
      <c r="J119" s="524">
        <f t="shared" si="25"/>
        <v>-56000</v>
      </c>
      <c r="K119" s="524">
        <f t="shared" si="26"/>
        <v>-0.056</v>
      </c>
      <c r="L119" s="448">
        <v>14083</v>
      </c>
      <c r="M119" s="449">
        <v>14076</v>
      </c>
      <c r="N119" s="449">
        <f t="shared" si="27"/>
        <v>7</v>
      </c>
      <c r="O119" s="449">
        <f t="shared" si="28"/>
        <v>-3500</v>
      </c>
      <c r="P119" s="449">
        <f t="shared" si="29"/>
        <v>-0.0035</v>
      </c>
      <c r="Q119" s="184"/>
    </row>
    <row r="120" spans="1:17" ht="15.75" customHeight="1">
      <c r="A120" s="489">
        <v>20</v>
      </c>
      <c r="B120" s="501" t="s">
        <v>70</v>
      </c>
      <c r="C120" s="495">
        <v>4902532</v>
      </c>
      <c r="D120" s="48" t="s">
        <v>12</v>
      </c>
      <c r="E120" s="49" t="s">
        <v>360</v>
      </c>
      <c r="F120" s="504">
        <v>-500</v>
      </c>
      <c r="G120" s="448">
        <v>4060</v>
      </c>
      <c r="H120" s="449">
        <v>3959</v>
      </c>
      <c r="I120" s="524">
        <f t="shared" si="24"/>
        <v>101</v>
      </c>
      <c r="J120" s="524">
        <f t="shared" si="25"/>
        <v>-50500</v>
      </c>
      <c r="K120" s="524">
        <f t="shared" si="26"/>
        <v>-0.0505</v>
      </c>
      <c r="L120" s="448">
        <v>16778</v>
      </c>
      <c r="M120" s="449">
        <v>16766</v>
      </c>
      <c r="N120" s="449">
        <f t="shared" si="27"/>
        <v>12</v>
      </c>
      <c r="O120" s="449">
        <f t="shared" si="28"/>
        <v>-6000</v>
      </c>
      <c r="P120" s="449">
        <f t="shared" si="29"/>
        <v>-0.006</v>
      </c>
      <c r="Q120" s="184"/>
    </row>
    <row r="121" spans="1:17" ht="15.75" customHeight="1">
      <c r="A121" s="489"/>
      <c r="B121" s="500" t="s">
        <v>34</v>
      </c>
      <c r="C121" s="495"/>
      <c r="D121" s="52"/>
      <c r="E121" s="52"/>
      <c r="F121" s="504"/>
      <c r="G121" s="530"/>
      <c r="H121" s="524"/>
      <c r="I121" s="524"/>
      <c r="J121" s="524"/>
      <c r="K121" s="524"/>
      <c r="L121" s="448"/>
      <c r="M121" s="449"/>
      <c r="N121" s="449"/>
      <c r="O121" s="449"/>
      <c r="P121" s="449"/>
      <c r="Q121" s="184"/>
    </row>
    <row r="122" spans="1:17" ht="15.75" customHeight="1">
      <c r="A122" s="489">
        <v>21</v>
      </c>
      <c r="B122" s="502" t="s">
        <v>71</v>
      </c>
      <c r="C122" s="503">
        <v>4864807</v>
      </c>
      <c r="D122" s="48" t="s">
        <v>12</v>
      </c>
      <c r="E122" s="49" t="s">
        <v>360</v>
      </c>
      <c r="F122" s="504">
        <v>-100</v>
      </c>
      <c r="G122" s="448">
        <v>117297</v>
      </c>
      <c r="H122" s="449">
        <v>116195</v>
      </c>
      <c r="I122" s="524">
        <f t="shared" si="24"/>
        <v>1102</v>
      </c>
      <c r="J122" s="524">
        <f t="shared" si="25"/>
        <v>-110200</v>
      </c>
      <c r="K122" s="524">
        <f t="shared" si="26"/>
        <v>-0.1102</v>
      </c>
      <c r="L122" s="448">
        <v>28824</v>
      </c>
      <c r="M122" s="449">
        <v>28822</v>
      </c>
      <c r="N122" s="449">
        <f t="shared" si="27"/>
        <v>2</v>
      </c>
      <c r="O122" s="449">
        <f t="shared" si="28"/>
        <v>-200</v>
      </c>
      <c r="P122" s="449">
        <f t="shared" si="29"/>
        <v>-0.0002</v>
      </c>
      <c r="Q122" s="184"/>
    </row>
    <row r="123" spans="1:17" ht="15.75" customHeight="1">
      <c r="A123" s="489">
        <v>22</v>
      </c>
      <c r="B123" s="502" t="s">
        <v>145</v>
      </c>
      <c r="C123" s="503">
        <v>4865086</v>
      </c>
      <c r="D123" s="48" t="s">
        <v>12</v>
      </c>
      <c r="E123" s="49" t="s">
        <v>360</v>
      </c>
      <c r="F123" s="504">
        <v>-100</v>
      </c>
      <c r="G123" s="448">
        <v>16974</v>
      </c>
      <c r="H123" s="449">
        <v>16649</v>
      </c>
      <c r="I123" s="524">
        <f t="shared" si="24"/>
        <v>325</v>
      </c>
      <c r="J123" s="524">
        <f t="shared" si="25"/>
        <v>-32500</v>
      </c>
      <c r="K123" s="524">
        <f t="shared" si="26"/>
        <v>-0.0325</v>
      </c>
      <c r="L123" s="448">
        <v>38506</v>
      </c>
      <c r="M123" s="449">
        <v>38470</v>
      </c>
      <c r="N123" s="449">
        <f t="shared" si="27"/>
        <v>36</v>
      </c>
      <c r="O123" s="449">
        <f t="shared" si="28"/>
        <v>-3600</v>
      </c>
      <c r="P123" s="449">
        <f t="shared" si="29"/>
        <v>-0.0036</v>
      </c>
      <c r="Q123" s="184"/>
    </row>
    <row r="124" spans="1:17" ht="15.75" customHeight="1">
      <c r="A124" s="489"/>
      <c r="B124" s="492" t="s">
        <v>72</v>
      </c>
      <c r="C124" s="495"/>
      <c r="D124" s="48"/>
      <c r="E124" s="48"/>
      <c r="F124" s="504"/>
      <c r="G124" s="530"/>
      <c r="H124" s="524"/>
      <c r="I124" s="524"/>
      <c r="J124" s="524"/>
      <c r="K124" s="524"/>
      <c r="L124" s="448"/>
      <c r="M124" s="449"/>
      <c r="N124" s="449"/>
      <c r="O124" s="449"/>
      <c r="P124" s="449"/>
      <c r="Q124" s="184"/>
    </row>
    <row r="125" spans="1:17" ht="15.75" customHeight="1">
      <c r="A125" s="489">
        <v>23</v>
      </c>
      <c r="B125" s="490" t="s">
        <v>65</v>
      </c>
      <c r="C125" s="495">
        <v>4902535</v>
      </c>
      <c r="D125" s="48" t="s">
        <v>12</v>
      </c>
      <c r="E125" s="49" t="s">
        <v>360</v>
      </c>
      <c r="F125" s="504">
        <v>-100</v>
      </c>
      <c r="G125" s="448">
        <v>998192</v>
      </c>
      <c r="H125" s="449">
        <v>998408</v>
      </c>
      <c r="I125" s="524">
        <f t="shared" si="24"/>
        <v>-216</v>
      </c>
      <c r="J125" s="524">
        <f t="shared" si="25"/>
        <v>21600</v>
      </c>
      <c r="K125" s="524">
        <f t="shared" si="26"/>
        <v>0.0216</v>
      </c>
      <c r="L125" s="448">
        <v>6047</v>
      </c>
      <c r="M125" s="449">
        <v>6046</v>
      </c>
      <c r="N125" s="449">
        <f t="shared" si="27"/>
        <v>1</v>
      </c>
      <c r="O125" s="449">
        <f t="shared" si="28"/>
        <v>-100</v>
      </c>
      <c r="P125" s="449">
        <f t="shared" si="29"/>
        <v>-0.0001</v>
      </c>
      <c r="Q125" s="184"/>
    </row>
    <row r="126" spans="1:17" ht="15.75" customHeight="1">
      <c r="A126" s="489">
        <v>24</v>
      </c>
      <c r="B126" s="490" t="s">
        <v>73</v>
      </c>
      <c r="C126" s="495">
        <v>4902536</v>
      </c>
      <c r="D126" s="48" t="s">
        <v>12</v>
      </c>
      <c r="E126" s="49" t="s">
        <v>360</v>
      </c>
      <c r="F126" s="504">
        <v>-100</v>
      </c>
      <c r="G126" s="448">
        <v>7661</v>
      </c>
      <c r="H126" s="449">
        <v>7729</v>
      </c>
      <c r="I126" s="524">
        <f t="shared" si="24"/>
        <v>-68</v>
      </c>
      <c r="J126" s="524">
        <f t="shared" si="25"/>
        <v>6800</v>
      </c>
      <c r="K126" s="524">
        <f t="shared" si="26"/>
        <v>0.0068</v>
      </c>
      <c r="L126" s="448">
        <v>14932</v>
      </c>
      <c r="M126" s="449">
        <v>14932</v>
      </c>
      <c r="N126" s="449">
        <f t="shared" si="27"/>
        <v>0</v>
      </c>
      <c r="O126" s="449">
        <f t="shared" si="28"/>
        <v>0</v>
      </c>
      <c r="P126" s="449">
        <f t="shared" si="29"/>
        <v>0</v>
      </c>
      <c r="Q126" s="184"/>
    </row>
    <row r="127" spans="1:17" ht="15.75" customHeight="1">
      <c r="A127" s="489">
        <v>25</v>
      </c>
      <c r="B127" s="490" t="s">
        <v>86</v>
      </c>
      <c r="C127" s="495">
        <v>4902537</v>
      </c>
      <c r="D127" s="48" t="s">
        <v>12</v>
      </c>
      <c r="E127" s="49" t="s">
        <v>360</v>
      </c>
      <c r="F127" s="504">
        <v>-100</v>
      </c>
      <c r="G127" s="448">
        <v>16183</v>
      </c>
      <c r="H127" s="449">
        <v>16159</v>
      </c>
      <c r="I127" s="524">
        <f t="shared" si="24"/>
        <v>24</v>
      </c>
      <c r="J127" s="524">
        <f t="shared" si="25"/>
        <v>-2400</v>
      </c>
      <c r="K127" s="524">
        <f t="shared" si="26"/>
        <v>-0.0024</v>
      </c>
      <c r="L127" s="448">
        <v>50656</v>
      </c>
      <c r="M127" s="449">
        <v>50656</v>
      </c>
      <c r="N127" s="449">
        <f t="shared" si="27"/>
        <v>0</v>
      </c>
      <c r="O127" s="449">
        <f t="shared" si="28"/>
        <v>0</v>
      </c>
      <c r="P127" s="449">
        <f t="shared" si="29"/>
        <v>0</v>
      </c>
      <c r="Q127" s="184"/>
    </row>
    <row r="128" spans="1:17" ht="15.75" customHeight="1">
      <c r="A128" s="489">
        <v>26</v>
      </c>
      <c r="B128" s="490" t="s">
        <v>74</v>
      </c>
      <c r="C128" s="495">
        <v>4902538</v>
      </c>
      <c r="D128" s="48" t="s">
        <v>12</v>
      </c>
      <c r="E128" s="49" t="s">
        <v>360</v>
      </c>
      <c r="F128" s="504">
        <v>-100</v>
      </c>
      <c r="G128" s="451">
        <v>10772</v>
      </c>
      <c r="H128" s="452">
        <v>10288</v>
      </c>
      <c r="I128" s="524">
        <f t="shared" si="24"/>
        <v>484</v>
      </c>
      <c r="J128" s="524">
        <f t="shared" si="25"/>
        <v>-48400</v>
      </c>
      <c r="K128" s="524">
        <f t="shared" si="26"/>
        <v>-0.0484</v>
      </c>
      <c r="L128" s="451">
        <v>19037</v>
      </c>
      <c r="M128" s="452">
        <v>19037</v>
      </c>
      <c r="N128" s="449">
        <f t="shared" si="27"/>
        <v>0</v>
      </c>
      <c r="O128" s="449">
        <f t="shared" si="28"/>
        <v>0</v>
      </c>
      <c r="P128" s="449">
        <f t="shared" si="29"/>
        <v>0</v>
      </c>
      <c r="Q128" s="590" t="s">
        <v>424</v>
      </c>
    </row>
    <row r="129" spans="1:17" ht="15.75" customHeight="1">
      <c r="A129" s="489">
        <v>27</v>
      </c>
      <c r="B129" s="490" t="s">
        <v>75</v>
      </c>
      <c r="C129" s="495">
        <v>4902539</v>
      </c>
      <c r="D129" s="48" t="s">
        <v>12</v>
      </c>
      <c r="E129" s="49" t="s">
        <v>360</v>
      </c>
      <c r="F129" s="504">
        <v>-100</v>
      </c>
      <c r="G129" s="448">
        <v>999235</v>
      </c>
      <c r="H129" s="449">
        <v>999261</v>
      </c>
      <c r="I129" s="524">
        <f t="shared" si="24"/>
        <v>-26</v>
      </c>
      <c r="J129" s="524">
        <f t="shared" si="25"/>
        <v>2600</v>
      </c>
      <c r="K129" s="524">
        <f t="shared" si="26"/>
        <v>0.0026</v>
      </c>
      <c r="L129" s="448">
        <v>217</v>
      </c>
      <c r="M129" s="449">
        <v>217</v>
      </c>
      <c r="N129" s="449">
        <f t="shared" si="27"/>
        <v>0</v>
      </c>
      <c r="O129" s="449">
        <f t="shared" si="28"/>
        <v>0</v>
      </c>
      <c r="P129" s="449">
        <f t="shared" si="29"/>
        <v>0</v>
      </c>
      <c r="Q129" s="184"/>
    </row>
    <row r="130" spans="1:17" ht="15.75" customHeight="1">
      <c r="A130" s="489">
        <v>28</v>
      </c>
      <c r="B130" s="490" t="s">
        <v>61</v>
      </c>
      <c r="C130" s="495">
        <v>4902540</v>
      </c>
      <c r="D130" s="48" t="s">
        <v>12</v>
      </c>
      <c r="E130" s="49" t="s">
        <v>360</v>
      </c>
      <c r="F130" s="504">
        <v>-100</v>
      </c>
      <c r="G130" s="448">
        <v>15</v>
      </c>
      <c r="H130" s="449">
        <v>15</v>
      </c>
      <c r="I130" s="524">
        <f t="shared" si="24"/>
        <v>0</v>
      </c>
      <c r="J130" s="524">
        <f t="shared" si="25"/>
        <v>0</v>
      </c>
      <c r="K130" s="524">
        <f t="shared" si="26"/>
        <v>0</v>
      </c>
      <c r="L130" s="448">
        <v>13398</v>
      </c>
      <c r="M130" s="449">
        <v>13398</v>
      </c>
      <c r="N130" s="449">
        <f t="shared" si="27"/>
        <v>0</v>
      </c>
      <c r="O130" s="449">
        <f t="shared" si="28"/>
        <v>0</v>
      </c>
      <c r="P130" s="449">
        <f t="shared" si="29"/>
        <v>0</v>
      </c>
      <c r="Q130" s="184"/>
    </row>
    <row r="131" spans="1:17" ht="15.75" customHeight="1">
      <c r="A131" s="489"/>
      <c r="B131" s="492" t="s">
        <v>76</v>
      </c>
      <c r="C131" s="495"/>
      <c r="D131" s="48"/>
      <c r="E131" s="48"/>
      <c r="F131" s="504"/>
      <c r="G131" s="530"/>
      <c r="H131" s="524"/>
      <c r="I131" s="524"/>
      <c r="J131" s="524"/>
      <c r="K131" s="524"/>
      <c r="L131" s="448"/>
      <c r="M131" s="449"/>
      <c r="N131" s="449"/>
      <c r="O131" s="449"/>
      <c r="P131" s="449"/>
      <c r="Q131" s="184"/>
    </row>
    <row r="132" spans="1:17" ht="15.75" customHeight="1">
      <c r="A132" s="489">
        <v>29</v>
      </c>
      <c r="B132" s="490" t="s">
        <v>77</v>
      </c>
      <c r="C132" s="495">
        <v>4902541</v>
      </c>
      <c r="D132" s="48" t="s">
        <v>12</v>
      </c>
      <c r="E132" s="49" t="s">
        <v>360</v>
      </c>
      <c r="F132" s="504">
        <v>-100</v>
      </c>
      <c r="G132" s="448">
        <v>7600</v>
      </c>
      <c r="H132" s="449">
        <v>7392</v>
      </c>
      <c r="I132" s="524">
        <f>G132-H132</f>
        <v>208</v>
      </c>
      <c r="J132" s="524">
        <f t="shared" si="25"/>
        <v>-20800</v>
      </c>
      <c r="K132" s="524">
        <f t="shared" si="26"/>
        <v>-0.0208</v>
      </c>
      <c r="L132" s="448">
        <v>68152</v>
      </c>
      <c r="M132" s="449">
        <v>67722</v>
      </c>
      <c r="N132" s="449">
        <f>L132-M132</f>
        <v>430</v>
      </c>
      <c r="O132" s="449">
        <f t="shared" si="28"/>
        <v>-43000</v>
      </c>
      <c r="P132" s="449">
        <f t="shared" si="29"/>
        <v>-0.043</v>
      </c>
      <c r="Q132" s="184"/>
    </row>
    <row r="133" spans="1:17" ht="15.75" customHeight="1">
      <c r="A133" s="489">
        <v>30</v>
      </c>
      <c r="B133" s="490" t="s">
        <v>78</v>
      </c>
      <c r="C133" s="495">
        <v>4902542</v>
      </c>
      <c r="D133" s="48" t="s">
        <v>12</v>
      </c>
      <c r="E133" s="49" t="s">
        <v>360</v>
      </c>
      <c r="F133" s="504">
        <v>-100</v>
      </c>
      <c r="G133" s="448">
        <v>6636</v>
      </c>
      <c r="H133" s="449">
        <v>6242</v>
      </c>
      <c r="I133" s="524">
        <f>G133-H133</f>
        <v>394</v>
      </c>
      <c r="J133" s="524">
        <f t="shared" si="25"/>
        <v>-39400</v>
      </c>
      <c r="K133" s="524">
        <f t="shared" si="26"/>
        <v>-0.0394</v>
      </c>
      <c r="L133" s="448">
        <v>58526</v>
      </c>
      <c r="M133" s="449">
        <v>58335</v>
      </c>
      <c r="N133" s="449">
        <f>L133-M133</f>
        <v>191</v>
      </c>
      <c r="O133" s="449">
        <f t="shared" si="28"/>
        <v>-19100</v>
      </c>
      <c r="P133" s="449">
        <f t="shared" si="29"/>
        <v>-0.0191</v>
      </c>
      <c r="Q133" s="184"/>
    </row>
    <row r="134" spans="1:17" ht="15.75" customHeight="1">
      <c r="A134" s="489">
        <v>31</v>
      </c>
      <c r="B134" s="490" t="s">
        <v>79</v>
      </c>
      <c r="C134" s="495">
        <v>4902543</v>
      </c>
      <c r="D134" s="48" t="s">
        <v>12</v>
      </c>
      <c r="E134" s="49" t="s">
        <v>360</v>
      </c>
      <c r="F134" s="504">
        <v>-100</v>
      </c>
      <c r="G134" s="448">
        <v>7703</v>
      </c>
      <c r="H134" s="449">
        <v>7289</v>
      </c>
      <c r="I134" s="524">
        <f>G134-H134</f>
        <v>414</v>
      </c>
      <c r="J134" s="524">
        <f t="shared" si="25"/>
        <v>-41400</v>
      </c>
      <c r="K134" s="524">
        <f t="shared" si="26"/>
        <v>-0.0414</v>
      </c>
      <c r="L134" s="448">
        <v>84264</v>
      </c>
      <c r="M134" s="449">
        <v>84071</v>
      </c>
      <c r="N134" s="449">
        <f>L134-M134</f>
        <v>193</v>
      </c>
      <c r="O134" s="449">
        <f t="shared" si="28"/>
        <v>-19300</v>
      </c>
      <c r="P134" s="449">
        <f t="shared" si="29"/>
        <v>-0.0193</v>
      </c>
      <c r="Q134" s="184"/>
    </row>
    <row r="135" spans="1:17" ht="15.75" customHeight="1" thickBot="1">
      <c r="A135" s="493"/>
      <c r="B135" s="494"/>
      <c r="C135" s="496"/>
      <c r="D135" s="113"/>
      <c r="E135" s="55"/>
      <c r="F135" s="438"/>
      <c r="G135" s="38"/>
      <c r="H135" s="32"/>
      <c r="I135" s="33"/>
      <c r="J135" s="33"/>
      <c r="K135" s="34"/>
      <c r="L135" s="479"/>
      <c r="M135" s="33"/>
      <c r="N135" s="33"/>
      <c r="O135" s="33"/>
      <c r="P135" s="34"/>
      <c r="Q135" s="185"/>
    </row>
    <row r="136" ht="13.5" thickTop="1"/>
    <row r="137" spans="4:16" ht="16.5">
      <c r="D137" s="24"/>
      <c r="K137" s="617">
        <f>SUM(K93:K135)</f>
        <v>-1.71576676</v>
      </c>
      <c r="L137" s="63"/>
      <c r="M137" s="63"/>
      <c r="N137" s="63"/>
      <c r="O137" s="63"/>
      <c r="P137" s="532">
        <f>SUM(P93:P135)</f>
        <v>-0.6835331</v>
      </c>
    </row>
    <row r="138" spans="11:16" ht="14.25">
      <c r="K138" s="63"/>
      <c r="L138" s="63"/>
      <c r="M138" s="63"/>
      <c r="N138" s="63"/>
      <c r="O138" s="63"/>
      <c r="P138" s="63"/>
    </row>
    <row r="139" spans="11:16" ht="14.25">
      <c r="K139" s="63"/>
      <c r="L139" s="63"/>
      <c r="M139" s="63"/>
      <c r="N139" s="63"/>
      <c r="O139" s="63"/>
      <c r="P139" s="63"/>
    </row>
    <row r="140" spans="17:18" ht="12.75">
      <c r="Q140" s="550" t="str">
        <f>NDPL!Q1</f>
        <v>OCTOBER-2012</v>
      </c>
      <c r="R140" s="313"/>
    </row>
    <row r="141" ht="13.5" thickBot="1"/>
    <row r="142" spans="1:17" ht="44.25" customHeight="1">
      <c r="A142" s="441"/>
      <c r="B142" s="439" t="s">
        <v>150</v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60"/>
    </row>
    <row r="143" spans="1:17" ht="19.5" customHeight="1">
      <c r="A143" s="281"/>
      <c r="B143" s="362" t="s">
        <v>151</v>
      </c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61"/>
    </row>
    <row r="144" spans="1:17" ht="19.5" customHeight="1">
      <c r="A144" s="281"/>
      <c r="B144" s="357" t="s">
        <v>262</v>
      </c>
      <c r="C144" s="21"/>
      <c r="D144" s="21"/>
      <c r="E144" s="21"/>
      <c r="F144" s="21"/>
      <c r="G144" s="21"/>
      <c r="H144" s="21"/>
      <c r="I144" s="21"/>
      <c r="J144" s="21"/>
      <c r="K144" s="250">
        <f>K55</f>
        <v>0.7699999999999998</v>
      </c>
      <c r="L144" s="250"/>
      <c r="M144" s="250"/>
      <c r="N144" s="250"/>
      <c r="O144" s="250"/>
      <c r="P144" s="250">
        <f>P55</f>
        <v>-5.192200000000002</v>
      </c>
      <c r="Q144" s="61"/>
    </row>
    <row r="145" spans="1:17" ht="19.5" customHeight="1">
      <c r="A145" s="281"/>
      <c r="B145" s="357" t="s">
        <v>263</v>
      </c>
      <c r="C145" s="21"/>
      <c r="D145" s="21"/>
      <c r="E145" s="21"/>
      <c r="F145" s="21"/>
      <c r="G145" s="21"/>
      <c r="H145" s="21"/>
      <c r="I145" s="21"/>
      <c r="J145" s="21"/>
      <c r="K145" s="618">
        <f>K137</f>
        <v>-1.71576676</v>
      </c>
      <c r="L145" s="250"/>
      <c r="M145" s="250"/>
      <c r="N145" s="250"/>
      <c r="O145" s="250"/>
      <c r="P145" s="250">
        <f>P137</f>
        <v>-0.6835331</v>
      </c>
      <c r="Q145" s="61"/>
    </row>
    <row r="146" spans="1:17" ht="19.5" customHeight="1">
      <c r="A146" s="281"/>
      <c r="B146" s="357" t="s">
        <v>152</v>
      </c>
      <c r="C146" s="21"/>
      <c r="D146" s="21"/>
      <c r="E146" s="21"/>
      <c r="F146" s="21"/>
      <c r="G146" s="21"/>
      <c r="H146" s="21"/>
      <c r="I146" s="21"/>
      <c r="J146" s="21"/>
      <c r="K146" s="618">
        <f>'ROHTAK ROAD'!K45</f>
        <v>-0.6493</v>
      </c>
      <c r="L146" s="250"/>
      <c r="M146" s="250"/>
      <c r="N146" s="250"/>
      <c r="O146" s="250"/>
      <c r="P146" s="618">
        <f>'ROHTAK ROAD'!P45</f>
        <v>0</v>
      </c>
      <c r="Q146" s="61"/>
    </row>
    <row r="147" spans="1:17" ht="19.5" customHeight="1">
      <c r="A147" s="281"/>
      <c r="B147" s="357" t="s">
        <v>153</v>
      </c>
      <c r="C147" s="21"/>
      <c r="D147" s="21"/>
      <c r="E147" s="21"/>
      <c r="F147" s="21"/>
      <c r="G147" s="21"/>
      <c r="H147" s="21"/>
      <c r="I147" s="21"/>
      <c r="J147" s="21"/>
      <c r="K147" s="618">
        <f>SUM(K144:K146)</f>
        <v>-1.5950667600000001</v>
      </c>
      <c r="L147" s="250"/>
      <c r="M147" s="250"/>
      <c r="N147" s="250"/>
      <c r="O147" s="250"/>
      <c r="P147" s="618">
        <f>SUM(P144:P146)</f>
        <v>-5.875733100000002</v>
      </c>
      <c r="Q147" s="61"/>
    </row>
    <row r="148" spans="1:17" ht="19.5" customHeight="1">
      <c r="A148" s="281"/>
      <c r="B148" s="362" t="s">
        <v>154</v>
      </c>
      <c r="C148" s="21"/>
      <c r="D148" s="21"/>
      <c r="E148" s="21"/>
      <c r="F148" s="21"/>
      <c r="G148" s="21"/>
      <c r="H148" s="21"/>
      <c r="I148" s="21"/>
      <c r="J148" s="21"/>
      <c r="K148" s="250"/>
      <c r="L148" s="250"/>
      <c r="M148" s="250"/>
      <c r="N148" s="250"/>
      <c r="O148" s="250"/>
      <c r="P148" s="250"/>
      <c r="Q148" s="61"/>
    </row>
    <row r="149" spans="1:17" ht="19.5" customHeight="1">
      <c r="A149" s="281"/>
      <c r="B149" s="357" t="s">
        <v>264</v>
      </c>
      <c r="C149" s="21"/>
      <c r="D149" s="21"/>
      <c r="E149" s="21"/>
      <c r="F149" s="21"/>
      <c r="G149" s="21"/>
      <c r="H149" s="21"/>
      <c r="I149" s="21"/>
      <c r="J149" s="21"/>
      <c r="K149" s="250">
        <f>K85</f>
        <v>6.153999999999999</v>
      </c>
      <c r="L149" s="250"/>
      <c r="M149" s="250"/>
      <c r="N149" s="250"/>
      <c r="O149" s="250"/>
      <c r="P149" s="250">
        <f>P85</f>
        <v>2.5959999999999996</v>
      </c>
      <c r="Q149" s="61"/>
    </row>
    <row r="150" spans="1:17" ht="19.5" customHeight="1" thickBot="1">
      <c r="A150" s="282"/>
      <c r="B150" s="440" t="s">
        <v>155</v>
      </c>
      <c r="C150" s="62"/>
      <c r="D150" s="62"/>
      <c r="E150" s="62"/>
      <c r="F150" s="62"/>
      <c r="G150" s="62"/>
      <c r="H150" s="62"/>
      <c r="I150" s="62"/>
      <c r="J150" s="62"/>
      <c r="K150" s="619">
        <f>SUM(K147:K149)</f>
        <v>4.558933239999999</v>
      </c>
      <c r="L150" s="248"/>
      <c r="M150" s="248"/>
      <c r="N150" s="248"/>
      <c r="O150" s="248"/>
      <c r="P150" s="247">
        <f>SUM(P147:P149)</f>
        <v>-3.2797331000000027</v>
      </c>
      <c r="Q150" s="249"/>
    </row>
    <row r="151" ht="12.75">
      <c r="A151" s="281"/>
    </row>
    <row r="152" ht="12.75">
      <c r="A152" s="281"/>
    </row>
    <row r="153" ht="12.75">
      <c r="A153" s="281"/>
    </row>
    <row r="154" ht="13.5" thickBot="1">
      <c r="A154" s="282"/>
    </row>
    <row r="155" spans="1:17" ht="12.75">
      <c r="A155" s="275"/>
      <c r="B155" s="276"/>
      <c r="C155" s="276"/>
      <c r="D155" s="276"/>
      <c r="E155" s="276"/>
      <c r="F155" s="276"/>
      <c r="G155" s="276"/>
      <c r="H155" s="59"/>
      <c r="I155" s="59"/>
      <c r="J155" s="59"/>
      <c r="K155" s="59"/>
      <c r="L155" s="59"/>
      <c r="M155" s="59"/>
      <c r="N155" s="59"/>
      <c r="O155" s="59"/>
      <c r="P155" s="59"/>
      <c r="Q155" s="60"/>
    </row>
    <row r="156" spans="1:17" ht="23.25">
      <c r="A156" s="283" t="s">
        <v>341</v>
      </c>
      <c r="B156" s="267"/>
      <c r="C156" s="267"/>
      <c r="D156" s="267"/>
      <c r="E156" s="267"/>
      <c r="F156" s="267"/>
      <c r="G156" s="267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77"/>
      <c r="B157" s="267"/>
      <c r="C157" s="267"/>
      <c r="D157" s="267"/>
      <c r="E157" s="267"/>
      <c r="F157" s="267"/>
      <c r="G157" s="267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2.75">
      <c r="A158" s="278"/>
      <c r="B158" s="279"/>
      <c r="C158" s="279"/>
      <c r="D158" s="279"/>
      <c r="E158" s="279"/>
      <c r="F158" s="279"/>
      <c r="G158" s="279"/>
      <c r="H158" s="21"/>
      <c r="I158" s="21"/>
      <c r="J158" s="21"/>
      <c r="K158" s="305" t="s">
        <v>353</v>
      </c>
      <c r="L158" s="21"/>
      <c r="M158" s="21"/>
      <c r="N158" s="21"/>
      <c r="O158" s="21"/>
      <c r="P158" s="305" t="s">
        <v>354</v>
      </c>
      <c r="Q158" s="61"/>
    </row>
    <row r="159" spans="1:17" ht="12.75">
      <c r="A159" s="280"/>
      <c r="B159" s="163"/>
      <c r="C159" s="163"/>
      <c r="D159" s="163"/>
      <c r="E159" s="163"/>
      <c r="F159" s="163"/>
      <c r="G159" s="163"/>
      <c r="H159" s="21"/>
      <c r="I159" s="21"/>
      <c r="J159" s="21"/>
      <c r="K159" s="21"/>
      <c r="L159" s="21"/>
      <c r="M159" s="21"/>
      <c r="N159" s="21"/>
      <c r="O159" s="21"/>
      <c r="P159" s="21"/>
      <c r="Q159" s="61"/>
    </row>
    <row r="160" spans="1:17" ht="12.75">
      <c r="A160" s="280"/>
      <c r="B160" s="163"/>
      <c r="C160" s="163"/>
      <c r="D160" s="163"/>
      <c r="E160" s="163"/>
      <c r="F160" s="163"/>
      <c r="G160" s="163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18">
      <c r="A161" s="284" t="s">
        <v>344</v>
      </c>
      <c r="B161" s="268"/>
      <c r="C161" s="268"/>
      <c r="D161" s="269"/>
      <c r="E161" s="269"/>
      <c r="F161" s="270"/>
      <c r="G161" s="269"/>
      <c r="H161" s="21"/>
      <c r="I161" s="21"/>
      <c r="J161" s="21"/>
      <c r="K161" s="534">
        <f>K150</f>
        <v>4.558933239999999</v>
      </c>
      <c r="L161" s="269" t="s">
        <v>342</v>
      </c>
      <c r="M161" s="21"/>
      <c r="N161" s="21"/>
      <c r="O161" s="21"/>
      <c r="P161" s="534">
        <f>P150</f>
        <v>-3.2797331000000027</v>
      </c>
      <c r="Q161" s="291" t="s">
        <v>342</v>
      </c>
    </row>
    <row r="162" spans="1:17" ht="18">
      <c r="A162" s="285"/>
      <c r="B162" s="271"/>
      <c r="C162" s="271"/>
      <c r="D162" s="267"/>
      <c r="E162" s="267"/>
      <c r="F162" s="272"/>
      <c r="G162" s="267"/>
      <c r="H162" s="21"/>
      <c r="I162" s="21"/>
      <c r="J162" s="21"/>
      <c r="K162" s="535"/>
      <c r="L162" s="267"/>
      <c r="M162" s="21"/>
      <c r="N162" s="21"/>
      <c r="O162" s="21"/>
      <c r="P162" s="535"/>
      <c r="Q162" s="292"/>
    </row>
    <row r="163" spans="1:17" ht="18">
      <c r="A163" s="286" t="s">
        <v>343</v>
      </c>
      <c r="B163" s="273"/>
      <c r="C163" s="53"/>
      <c r="D163" s="267"/>
      <c r="E163" s="267"/>
      <c r="F163" s="274"/>
      <c r="G163" s="269"/>
      <c r="H163" s="21"/>
      <c r="I163" s="21"/>
      <c r="J163" s="21"/>
      <c r="K163" s="535">
        <f>'STEPPED UP GENCO'!K46</f>
        <v>0.090218296</v>
      </c>
      <c r="L163" s="269" t="s">
        <v>342</v>
      </c>
      <c r="M163" s="21"/>
      <c r="N163" s="21"/>
      <c r="O163" s="21"/>
      <c r="P163" s="535">
        <f>'STEPPED UP GENCO'!P46</f>
        <v>-1.4200262519999998</v>
      </c>
      <c r="Q163" s="291" t="s">
        <v>342</v>
      </c>
    </row>
    <row r="164" spans="1:17" ht="12.75">
      <c r="A164" s="28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12.75">
      <c r="A165" s="28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61"/>
    </row>
    <row r="166" spans="1:17" ht="12.75">
      <c r="A166" s="28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61"/>
    </row>
    <row r="167" spans="1:17" ht="20.25">
      <c r="A167" s="281"/>
      <c r="B167" s="21"/>
      <c r="C167" s="21"/>
      <c r="D167" s="21"/>
      <c r="E167" s="21"/>
      <c r="F167" s="21"/>
      <c r="G167" s="21"/>
      <c r="H167" s="268"/>
      <c r="I167" s="268"/>
      <c r="J167" s="287" t="s">
        <v>345</v>
      </c>
      <c r="K167" s="477">
        <f>SUM(K161:K166)</f>
        <v>4.649151535999999</v>
      </c>
      <c r="L167" s="287" t="s">
        <v>342</v>
      </c>
      <c r="M167" s="163"/>
      <c r="N167" s="21"/>
      <c r="O167" s="21"/>
      <c r="P167" s="477">
        <f>SUM(P161:P166)</f>
        <v>-4.699759352000003</v>
      </c>
      <c r="Q167" s="507" t="s">
        <v>342</v>
      </c>
    </row>
    <row r="168" spans="1:17" ht="13.5" thickBot="1">
      <c r="A168" s="28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190"/>
    </row>
  </sheetData>
  <sheetProtection/>
  <printOptions/>
  <pageMargins left="0.51" right="0.5" top="0.58" bottom="0.5" header="0.5" footer="0.5"/>
  <pageSetup horizontalDpi="300" verticalDpi="300" orientation="landscape" scale="58" r:id="rId1"/>
  <rowBreaks count="3" manualBreakCount="3">
    <brk id="55" max="255" man="1"/>
    <brk id="87" max="255" man="1"/>
    <brk id="138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5"/>
  <sheetViews>
    <sheetView view="pageBreakPreview" zoomScale="55" zoomScaleNormal="70" zoomScaleSheetLayoutView="55" workbookViewId="0" topLeftCell="A59">
      <selection activeCell="Q85" sqref="Q85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7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250</v>
      </c>
      <c r="P1" s="547" t="str">
        <f>NDPL!$Q$1</f>
        <v>OCTOBER-2012</v>
      </c>
      <c r="Q1" s="547"/>
    </row>
    <row r="2" ht="12.75">
      <c r="A2" s="18" t="s">
        <v>251</v>
      </c>
    </row>
    <row r="3" ht="23.25">
      <c r="A3" s="536" t="s">
        <v>156</v>
      </c>
    </row>
    <row r="4" spans="1:16" ht="24" thickBot="1">
      <c r="A4" s="537" t="s">
        <v>201</v>
      </c>
      <c r="G4" s="21"/>
      <c r="H4" s="21"/>
      <c r="I4" s="58" t="s">
        <v>414</v>
      </c>
      <c r="J4" s="21"/>
      <c r="K4" s="21"/>
      <c r="L4" s="21"/>
      <c r="M4" s="21"/>
      <c r="N4" s="58" t="s">
        <v>415</v>
      </c>
      <c r="O4" s="21"/>
      <c r="P4" s="21"/>
    </row>
    <row r="5" spans="1:17" ht="48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01/11/12</v>
      </c>
      <c r="H5" s="41" t="str">
        <f>NDPL!H5</f>
        <v>INTIAL READING 01/10/12</v>
      </c>
      <c r="I5" s="41" t="s">
        <v>4</v>
      </c>
      <c r="J5" s="41" t="s">
        <v>5</v>
      </c>
      <c r="K5" s="41" t="s">
        <v>6</v>
      </c>
      <c r="L5" s="43" t="str">
        <f>NDPL!G5</f>
        <v>FINAL READING 01/11/12</v>
      </c>
      <c r="M5" s="41" t="str">
        <f>NDPL!H5</f>
        <v>INTIAL READING 01/10/12</v>
      </c>
      <c r="N5" s="41" t="s">
        <v>4</v>
      </c>
      <c r="O5" s="41" t="s">
        <v>5</v>
      </c>
      <c r="P5" s="41" t="s">
        <v>6</v>
      </c>
      <c r="Q5" s="42" t="s">
        <v>323</v>
      </c>
    </row>
    <row r="6" ht="14.25" thickBot="1" thickTop="1"/>
    <row r="7" spans="1:17" ht="22.5" customHeight="1" thickTop="1">
      <c r="A7" s="359"/>
      <c r="B7" s="360" t="s">
        <v>157</v>
      </c>
      <c r="C7" s="361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24" customHeight="1">
      <c r="A8" s="332">
        <v>1</v>
      </c>
      <c r="B8" s="397" t="s">
        <v>158</v>
      </c>
      <c r="C8" s="398">
        <v>4865180</v>
      </c>
      <c r="D8" s="155" t="s">
        <v>12</v>
      </c>
      <c r="E8" s="119" t="s">
        <v>360</v>
      </c>
      <c r="F8" s="409">
        <v>1000</v>
      </c>
      <c r="G8" s="448">
        <v>998178</v>
      </c>
      <c r="H8" s="449">
        <v>998178</v>
      </c>
      <c r="I8" s="417">
        <f>G8-H8</f>
        <v>0</v>
      </c>
      <c r="J8" s="417">
        <f>$F8*I8</f>
        <v>0</v>
      </c>
      <c r="K8" s="417">
        <f aca="true" t="shared" si="0" ref="K8:K79">J8/1000000</f>
        <v>0</v>
      </c>
      <c r="L8" s="448">
        <v>9697</v>
      </c>
      <c r="M8" s="449">
        <v>9876</v>
      </c>
      <c r="N8" s="417">
        <f>L8-M8</f>
        <v>-179</v>
      </c>
      <c r="O8" s="417">
        <f>$F8*N8</f>
        <v>-179000</v>
      </c>
      <c r="P8" s="417">
        <f aca="true" t="shared" si="1" ref="P8:P79">O8/1000000</f>
        <v>-0.179</v>
      </c>
      <c r="Q8" s="406"/>
    </row>
    <row r="9" spans="1:17" ht="24.75" customHeight="1">
      <c r="A9" s="332">
        <v>2</v>
      </c>
      <c r="B9" s="397" t="s">
        <v>159</v>
      </c>
      <c r="C9" s="398">
        <v>4865095</v>
      </c>
      <c r="D9" s="155" t="s">
        <v>12</v>
      </c>
      <c r="E9" s="119" t="s">
        <v>360</v>
      </c>
      <c r="F9" s="409">
        <v>1333.33</v>
      </c>
      <c r="G9" s="448">
        <v>990255</v>
      </c>
      <c r="H9" s="449">
        <v>990413</v>
      </c>
      <c r="I9" s="417">
        <f aca="true" t="shared" si="2" ref="I9:I79">G9-H9</f>
        <v>-158</v>
      </c>
      <c r="J9" s="417">
        <f aca="true" t="shared" si="3" ref="J9:J79">$F9*I9</f>
        <v>-210666.13999999998</v>
      </c>
      <c r="K9" s="417">
        <f t="shared" si="0"/>
        <v>-0.21066613999999997</v>
      </c>
      <c r="L9" s="448">
        <v>674733</v>
      </c>
      <c r="M9" s="449">
        <v>674677</v>
      </c>
      <c r="N9" s="417">
        <f aca="true" t="shared" si="4" ref="N9:N79">L9-M9</f>
        <v>56</v>
      </c>
      <c r="O9" s="417">
        <f aca="true" t="shared" si="5" ref="O9:O79">$F9*N9</f>
        <v>74666.48</v>
      </c>
      <c r="P9" s="720">
        <f t="shared" si="1"/>
        <v>0.07466648</v>
      </c>
      <c r="Q9" s="698"/>
    </row>
    <row r="10" spans="1:17" ht="22.5" customHeight="1">
      <c r="A10" s="332">
        <v>3</v>
      </c>
      <c r="B10" s="397" t="s">
        <v>160</v>
      </c>
      <c r="C10" s="398">
        <v>4865166</v>
      </c>
      <c r="D10" s="155" t="s">
        <v>12</v>
      </c>
      <c r="E10" s="119" t="s">
        <v>360</v>
      </c>
      <c r="F10" s="409">
        <v>1000</v>
      </c>
      <c r="G10" s="448">
        <v>6662</v>
      </c>
      <c r="H10" s="449">
        <v>6687</v>
      </c>
      <c r="I10" s="417">
        <f t="shared" si="2"/>
        <v>-25</v>
      </c>
      <c r="J10" s="417">
        <f t="shared" si="3"/>
        <v>-25000</v>
      </c>
      <c r="K10" s="417">
        <f t="shared" si="0"/>
        <v>-0.025</v>
      </c>
      <c r="L10" s="448">
        <v>58535</v>
      </c>
      <c r="M10" s="449">
        <v>57730</v>
      </c>
      <c r="N10" s="417">
        <f t="shared" si="4"/>
        <v>805</v>
      </c>
      <c r="O10" s="417">
        <f t="shared" si="5"/>
        <v>805000</v>
      </c>
      <c r="P10" s="417">
        <f t="shared" si="1"/>
        <v>0.805</v>
      </c>
      <c r="Q10" s="406"/>
    </row>
    <row r="11" spans="1:17" ht="22.5" customHeight="1">
      <c r="A11" s="332">
        <v>4</v>
      </c>
      <c r="B11" s="397" t="s">
        <v>161</v>
      </c>
      <c r="C11" s="398">
        <v>4865151</v>
      </c>
      <c r="D11" s="155" t="s">
        <v>12</v>
      </c>
      <c r="E11" s="119" t="s">
        <v>360</v>
      </c>
      <c r="F11" s="409">
        <v>1000</v>
      </c>
      <c r="G11" s="448">
        <v>10896</v>
      </c>
      <c r="H11" s="449">
        <v>10861</v>
      </c>
      <c r="I11" s="417">
        <f>G11-H11</f>
        <v>35</v>
      </c>
      <c r="J11" s="417">
        <f t="shared" si="3"/>
        <v>35000</v>
      </c>
      <c r="K11" s="417">
        <f t="shared" si="0"/>
        <v>0.035</v>
      </c>
      <c r="L11" s="448">
        <v>998854</v>
      </c>
      <c r="M11" s="449">
        <v>999154</v>
      </c>
      <c r="N11" s="417">
        <f>L11-M11</f>
        <v>-300</v>
      </c>
      <c r="O11" s="417">
        <f t="shared" si="5"/>
        <v>-300000</v>
      </c>
      <c r="P11" s="417">
        <f t="shared" si="1"/>
        <v>-0.3</v>
      </c>
      <c r="Q11" s="592"/>
    </row>
    <row r="12" spans="1:17" ht="22.5" customHeight="1">
      <c r="A12" s="332">
        <v>5</v>
      </c>
      <c r="B12" s="397" t="s">
        <v>162</v>
      </c>
      <c r="C12" s="398">
        <v>4865152</v>
      </c>
      <c r="D12" s="155" t="s">
        <v>12</v>
      </c>
      <c r="E12" s="119" t="s">
        <v>360</v>
      </c>
      <c r="F12" s="409">
        <v>300</v>
      </c>
      <c r="G12" s="448">
        <v>1605</v>
      </c>
      <c r="H12" s="449">
        <v>1605</v>
      </c>
      <c r="I12" s="417">
        <f>G12-H12</f>
        <v>0</v>
      </c>
      <c r="J12" s="417">
        <f t="shared" si="3"/>
        <v>0</v>
      </c>
      <c r="K12" s="417">
        <f t="shared" si="0"/>
        <v>0</v>
      </c>
      <c r="L12" s="448">
        <v>112</v>
      </c>
      <c r="M12" s="449">
        <v>112</v>
      </c>
      <c r="N12" s="417">
        <f>L12-M12</f>
        <v>0</v>
      </c>
      <c r="O12" s="417">
        <f t="shared" si="5"/>
        <v>0</v>
      </c>
      <c r="P12" s="417">
        <f t="shared" si="1"/>
        <v>0</v>
      </c>
      <c r="Q12" s="551"/>
    </row>
    <row r="13" spans="1:17" ht="22.5" customHeight="1">
      <c r="A13" s="332">
        <v>6</v>
      </c>
      <c r="B13" s="397" t="s">
        <v>163</v>
      </c>
      <c r="C13" s="398">
        <v>4865096</v>
      </c>
      <c r="D13" s="155" t="s">
        <v>12</v>
      </c>
      <c r="E13" s="119" t="s">
        <v>360</v>
      </c>
      <c r="F13" s="409">
        <v>100</v>
      </c>
      <c r="G13" s="448">
        <v>7795</v>
      </c>
      <c r="H13" s="449">
        <v>7706</v>
      </c>
      <c r="I13" s="417">
        <f t="shared" si="2"/>
        <v>89</v>
      </c>
      <c r="J13" s="417">
        <f t="shared" si="3"/>
        <v>8900</v>
      </c>
      <c r="K13" s="417">
        <f t="shared" si="0"/>
        <v>0.0089</v>
      </c>
      <c r="L13" s="448">
        <v>113941</v>
      </c>
      <c r="M13" s="449">
        <v>112440</v>
      </c>
      <c r="N13" s="417">
        <f t="shared" si="4"/>
        <v>1501</v>
      </c>
      <c r="O13" s="417">
        <f t="shared" si="5"/>
        <v>150100</v>
      </c>
      <c r="P13" s="417">
        <f t="shared" si="1"/>
        <v>0.1501</v>
      </c>
      <c r="Q13" s="406"/>
    </row>
    <row r="14" spans="1:17" ht="22.5" customHeight="1">
      <c r="A14" s="332">
        <v>7</v>
      </c>
      <c r="B14" s="397" t="s">
        <v>164</v>
      </c>
      <c r="C14" s="398">
        <v>4865097</v>
      </c>
      <c r="D14" s="155" t="s">
        <v>12</v>
      </c>
      <c r="E14" s="119" t="s">
        <v>360</v>
      </c>
      <c r="F14" s="409">
        <v>100</v>
      </c>
      <c r="G14" s="448">
        <v>38493</v>
      </c>
      <c r="H14" s="449">
        <v>39314</v>
      </c>
      <c r="I14" s="417">
        <f t="shared" si="2"/>
        <v>-821</v>
      </c>
      <c r="J14" s="417">
        <f t="shared" si="3"/>
        <v>-82100</v>
      </c>
      <c r="K14" s="417">
        <f t="shared" si="0"/>
        <v>-0.0821</v>
      </c>
      <c r="L14" s="448">
        <v>244864</v>
      </c>
      <c r="M14" s="449">
        <v>244101</v>
      </c>
      <c r="N14" s="417">
        <f t="shared" si="4"/>
        <v>763</v>
      </c>
      <c r="O14" s="417">
        <f t="shared" si="5"/>
        <v>76300</v>
      </c>
      <c r="P14" s="417">
        <f t="shared" si="1"/>
        <v>0.0763</v>
      </c>
      <c r="Q14" s="406"/>
    </row>
    <row r="15" spans="1:17" ht="22.5" customHeight="1">
      <c r="A15" s="332">
        <v>8</v>
      </c>
      <c r="B15" s="397" t="s">
        <v>165</v>
      </c>
      <c r="C15" s="398">
        <v>4864789</v>
      </c>
      <c r="D15" s="155" t="s">
        <v>12</v>
      </c>
      <c r="E15" s="119" t="s">
        <v>360</v>
      </c>
      <c r="F15" s="409">
        <v>100</v>
      </c>
      <c r="G15" s="448">
        <v>8313</v>
      </c>
      <c r="H15" s="449">
        <v>8545</v>
      </c>
      <c r="I15" s="417">
        <f t="shared" si="2"/>
        <v>-232</v>
      </c>
      <c r="J15" s="417">
        <f t="shared" si="3"/>
        <v>-23200</v>
      </c>
      <c r="K15" s="417">
        <f t="shared" si="0"/>
        <v>-0.0232</v>
      </c>
      <c r="L15" s="448">
        <v>394983</v>
      </c>
      <c r="M15" s="449">
        <v>389773</v>
      </c>
      <c r="N15" s="417">
        <f t="shared" si="4"/>
        <v>5210</v>
      </c>
      <c r="O15" s="417">
        <f t="shared" si="5"/>
        <v>521000</v>
      </c>
      <c r="P15" s="417">
        <f t="shared" si="1"/>
        <v>0.521</v>
      </c>
      <c r="Q15" s="406"/>
    </row>
    <row r="16" spans="1:17" ht="18">
      <c r="A16" s="332">
        <v>9</v>
      </c>
      <c r="B16" s="397" t="s">
        <v>166</v>
      </c>
      <c r="C16" s="398">
        <v>4865181</v>
      </c>
      <c r="D16" s="155" t="s">
        <v>12</v>
      </c>
      <c r="E16" s="119" t="s">
        <v>360</v>
      </c>
      <c r="F16" s="409">
        <v>900</v>
      </c>
      <c r="G16" s="451">
        <v>999911</v>
      </c>
      <c r="H16" s="449">
        <v>999952</v>
      </c>
      <c r="I16" s="417">
        <f>G16-H16</f>
        <v>-41</v>
      </c>
      <c r="J16" s="417">
        <f t="shared" si="3"/>
        <v>-36900</v>
      </c>
      <c r="K16" s="417">
        <f t="shared" si="0"/>
        <v>-0.0369</v>
      </c>
      <c r="L16" s="448">
        <v>999398</v>
      </c>
      <c r="M16" s="449">
        <v>999596</v>
      </c>
      <c r="N16" s="417">
        <f>L16-M16</f>
        <v>-198</v>
      </c>
      <c r="O16" s="417">
        <f t="shared" si="5"/>
        <v>-178200</v>
      </c>
      <c r="P16" s="417">
        <f t="shared" si="1"/>
        <v>-0.1782</v>
      </c>
      <c r="Q16" s="698"/>
    </row>
    <row r="17" spans="1:17" ht="22.5" customHeight="1">
      <c r="A17" s="332"/>
      <c r="B17" s="399" t="s">
        <v>167</v>
      </c>
      <c r="C17" s="398"/>
      <c r="D17" s="155"/>
      <c r="E17" s="155"/>
      <c r="F17" s="409"/>
      <c r="G17" s="626"/>
      <c r="H17" s="625"/>
      <c r="I17" s="417"/>
      <c r="J17" s="417"/>
      <c r="K17" s="420"/>
      <c r="L17" s="418"/>
      <c r="M17" s="417"/>
      <c r="N17" s="417"/>
      <c r="O17" s="417"/>
      <c r="P17" s="420"/>
      <c r="Q17" s="406"/>
    </row>
    <row r="18" spans="1:17" ht="22.5" customHeight="1">
      <c r="A18" s="332">
        <v>10</v>
      </c>
      <c r="B18" s="397" t="s">
        <v>15</v>
      </c>
      <c r="C18" s="398">
        <v>4864973</v>
      </c>
      <c r="D18" s="155" t="s">
        <v>12</v>
      </c>
      <c r="E18" s="119" t="s">
        <v>360</v>
      </c>
      <c r="F18" s="409">
        <v>-1000</v>
      </c>
      <c r="G18" s="448">
        <v>992705</v>
      </c>
      <c r="H18" s="449">
        <v>992903</v>
      </c>
      <c r="I18" s="417">
        <f t="shared" si="2"/>
        <v>-198</v>
      </c>
      <c r="J18" s="417">
        <f t="shared" si="3"/>
        <v>198000</v>
      </c>
      <c r="K18" s="417">
        <f t="shared" si="0"/>
        <v>0.198</v>
      </c>
      <c r="L18" s="448">
        <v>951931</v>
      </c>
      <c r="M18" s="449">
        <v>952224</v>
      </c>
      <c r="N18" s="417">
        <f t="shared" si="4"/>
        <v>-293</v>
      </c>
      <c r="O18" s="417">
        <f t="shared" si="5"/>
        <v>293000</v>
      </c>
      <c r="P18" s="417">
        <f t="shared" si="1"/>
        <v>0.293</v>
      </c>
      <c r="Q18" s="406"/>
    </row>
    <row r="19" spans="1:17" ht="22.5" customHeight="1">
      <c r="A19" s="332">
        <v>11</v>
      </c>
      <c r="B19" s="364" t="s">
        <v>16</v>
      </c>
      <c r="C19" s="398">
        <v>4864974</v>
      </c>
      <c r="D19" s="106" t="s">
        <v>12</v>
      </c>
      <c r="E19" s="119" t="s">
        <v>360</v>
      </c>
      <c r="F19" s="409">
        <v>-1000</v>
      </c>
      <c r="G19" s="448">
        <v>990855</v>
      </c>
      <c r="H19" s="449">
        <v>991218</v>
      </c>
      <c r="I19" s="417">
        <f t="shared" si="2"/>
        <v>-363</v>
      </c>
      <c r="J19" s="417">
        <f t="shared" si="3"/>
        <v>363000</v>
      </c>
      <c r="K19" s="417">
        <f t="shared" si="0"/>
        <v>0.363</v>
      </c>
      <c r="L19" s="448">
        <v>955549</v>
      </c>
      <c r="M19" s="449">
        <v>955677</v>
      </c>
      <c r="N19" s="417">
        <f t="shared" si="4"/>
        <v>-128</v>
      </c>
      <c r="O19" s="417">
        <f t="shared" si="5"/>
        <v>128000</v>
      </c>
      <c r="P19" s="417">
        <f t="shared" si="1"/>
        <v>0.128</v>
      </c>
      <c r="Q19" s="406"/>
    </row>
    <row r="20" spans="1:17" ht="22.5" customHeight="1">
      <c r="A20" s="332">
        <v>12</v>
      </c>
      <c r="B20" s="397" t="s">
        <v>17</v>
      </c>
      <c r="C20" s="398">
        <v>4864975</v>
      </c>
      <c r="D20" s="155" t="s">
        <v>12</v>
      </c>
      <c r="E20" s="119" t="s">
        <v>360</v>
      </c>
      <c r="F20" s="409">
        <v>-1000</v>
      </c>
      <c r="G20" s="448">
        <v>987331</v>
      </c>
      <c r="H20" s="449">
        <v>987609</v>
      </c>
      <c r="I20" s="417">
        <f t="shared" si="2"/>
        <v>-278</v>
      </c>
      <c r="J20" s="417">
        <f t="shared" si="3"/>
        <v>278000</v>
      </c>
      <c r="K20" s="417">
        <f t="shared" si="0"/>
        <v>0.278</v>
      </c>
      <c r="L20" s="448">
        <v>940332</v>
      </c>
      <c r="M20" s="449">
        <v>940616</v>
      </c>
      <c r="N20" s="417">
        <f t="shared" si="4"/>
        <v>-284</v>
      </c>
      <c r="O20" s="417">
        <f t="shared" si="5"/>
        <v>284000</v>
      </c>
      <c r="P20" s="417">
        <f t="shared" si="1"/>
        <v>0.284</v>
      </c>
      <c r="Q20" s="406"/>
    </row>
    <row r="21" spans="1:17" ht="22.5" customHeight="1">
      <c r="A21" s="332">
        <v>13</v>
      </c>
      <c r="B21" s="397" t="s">
        <v>168</v>
      </c>
      <c r="C21" s="398">
        <v>4864976</v>
      </c>
      <c r="D21" s="155" t="s">
        <v>12</v>
      </c>
      <c r="E21" s="119" t="s">
        <v>360</v>
      </c>
      <c r="F21" s="409">
        <v>-1000</v>
      </c>
      <c r="G21" s="448">
        <v>997994</v>
      </c>
      <c r="H21" s="449">
        <v>998218</v>
      </c>
      <c r="I21" s="417">
        <f t="shared" si="2"/>
        <v>-224</v>
      </c>
      <c r="J21" s="417">
        <f t="shared" si="3"/>
        <v>224000</v>
      </c>
      <c r="K21" s="417">
        <f t="shared" si="0"/>
        <v>0.224</v>
      </c>
      <c r="L21" s="448">
        <v>956339</v>
      </c>
      <c r="M21" s="449">
        <v>956630</v>
      </c>
      <c r="N21" s="417">
        <f t="shared" si="4"/>
        <v>-291</v>
      </c>
      <c r="O21" s="417">
        <f t="shared" si="5"/>
        <v>291000</v>
      </c>
      <c r="P21" s="417">
        <f t="shared" si="1"/>
        <v>0.291</v>
      </c>
      <c r="Q21" s="406"/>
    </row>
    <row r="22" spans="1:17" ht="22.5" customHeight="1">
      <c r="A22" s="332"/>
      <c r="B22" s="399" t="s">
        <v>169</v>
      </c>
      <c r="C22" s="398"/>
      <c r="D22" s="155"/>
      <c r="E22" s="155"/>
      <c r="F22" s="409"/>
      <c r="G22" s="626"/>
      <c r="H22" s="625"/>
      <c r="I22" s="417"/>
      <c r="J22" s="417"/>
      <c r="K22" s="417"/>
      <c r="L22" s="418"/>
      <c r="M22" s="417"/>
      <c r="N22" s="417"/>
      <c r="O22" s="417"/>
      <c r="P22" s="417"/>
      <c r="Q22" s="406"/>
    </row>
    <row r="23" spans="1:17" ht="22.5" customHeight="1">
      <c r="A23" s="332">
        <v>14</v>
      </c>
      <c r="B23" s="397" t="s">
        <v>15</v>
      </c>
      <c r="C23" s="398">
        <v>5128437</v>
      </c>
      <c r="D23" s="155" t="s">
        <v>12</v>
      </c>
      <c r="E23" s="119" t="s">
        <v>360</v>
      </c>
      <c r="F23" s="409">
        <v>-1000</v>
      </c>
      <c r="G23" s="448">
        <v>995816</v>
      </c>
      <c r="H23" s="449">
        <v>996081</v>
      </c>
      <c r="I23" s="417">
        <f>G23-H23</f>
        <v>-265</v>
      </c>
      <c r="J23" s="417">
        <f t="shared" si="3"/>
        <v>265000</v>
      </c>
      <c r="K23" s="417">
        <f t="shared" si="0"/>
        <v>0.265</v>
      </c>
      <c r="L23" s="448">
        <v>987159</v>
      </c>
      <c r="M23" s="449">
        <v>987162</v>
      </c>
      <c r="N23" s="417">
        <f>L23-M23</f>
        <v>-3</v>
      </c>
      <c r="O23" s="417">
        <f t="shared" si="5"/>
        <v>3000</v>
      </c>
      <c r="P23" s="417">
        <f t="shared" si="1"/>
        <v>0.003</v>
      </c>
      <c r="Q23" s="707"/>
    </row>
    <row r="24" spans="1:17" ht="22.5" customHeight="1">
      <c r="A24" s="332">
        <v>15</v>
      </c>
      <c r="B24" s="397" t="s">
        <v>16</v>
      </c>
      <c r="C24" s="398">
        <v>5128439</v>
      </c>
      <c r="D24" s="155" t="s">
        <v>12</v>
      </c>
      <c r="E24" s="119" t="s">
        <v>360</v>
      </c>
      <c r="F24" s="409">
        <v>-1000</v>
      </c>
      <c r="G24" s="448">
        <v>6698</v>
      </c>
      <c r="H24" s="449">
        <v>6841</v>
      </c>
      <c r="I24" s="417">
        <f>G24-H24</f>
        <v>-143</v>
      </c>
      <c r="J24" s="417">
        <f t="shared" si="3"/>
        <v>143000</v>
      </c>
      <c r="K24" s="417">
        <f t="shared" si="0"/>
        <v>0.143</v>
      </c>
      <c r="L24" s="448">
        <v>988667</v>
      </c>
      <c r="M24" s="449">
        <v>988732</v>
      </c>
      <c r="N24" s="417">
        <f>L24-M24</f>
        <v>-65</v>
      </c>
      <c r="O24" s="417">
        <f t="shared" si="5"/>
        <v>65000</v>
      </c>
      <c r="P24" s="417">
        <f t="shared" si="1"/>
        <v>0.065</v>
      </c>
      <c r="Q24" s="707"/>
    </row>
    <row r="25" spans="1:17" ht="22.5" customHeight="1">
      <c r="A25" s="332"/>
      <c r="B25" s="362" t="s">
        <v>170</v>
      </c>
      <c r="C25" s="398"/>
      <c r="D25" s="106"/>
      <c r="E25" s="106"/>
      <c r="F25" s="409"/>
      <c r="G25" s="626"/>
      <c r="H25" s="625"/>
      <c r="I25" s="417"/>
      <c r="J25" s="417"/>
      <c r="K25" s="417"/>
      <c r="L25" s="418"/>
      <c r="M25" s="417"/>
      <c r="N25" s="417"/>
      <c r="O25" s="417"/>
      <c r="P25" s="417"/>
      <c r="Q25" s="406"/>
    </row>
    <row r="26" spans="1:17" ht="22.5" customHeight="1">
      <c r="A26" s="332">
        <v>16</v>
      </c>
      <c r="B26" s="397" t="s">
        <v>15</v>
      </c>
      <c r="C26" s="398">
        <v>4864969</v>
      </c>
      <c r="D26" s="155" t="s">
        <v>12</v>
      </c>
      <c r="E26" s="119" t="s">
        <v>360</v>
      </c>
      <c r="F26" s="409">
        <v>-1000</v>
      </c>
      <c r="G26" s="448">
        <v>43814</v>
      </c>
      <c r="H26" s="449">
        <v>43676</v>
      </c>
      <c r="I26" s="417">
        <f t="shared" si="2"/>
        <v>138</v>
      </c>
      <c r="J26" s="417">
        <f t="shared" si="3"/>
        <v>-138000</v>
      </c>
      <c r="K26" s="417">
        <f t="shared" si="0"/>
        <v>-0.138</v>
      </c>
      <c r="L26" s="448">
        <v>21769</v>
      </c>
      <c r="M26" s="449">
        <v>21821</v>
      </c>
      <c r="N26" s="417">
        <f t="shared" si="4"/>
        <v>-52</v>
      </c>
      <c r="O26" s="417">
        <f t="shared" si="5"/>
        <v>52000</v>
      </c>
      <c r="P26" s="417">
        <f t="shared" si="1"/>
        <v>0.052</v>
      </c>
      <c r="Q26" s="406"/>
    </row>
    <row r="27" spans="1:17" ht="22.5" customHeight="1">
      <c r="A27" s="332">
        <v>17</v>
      </c>
      <c r="B27" s="397" t="s">
        <v>16</v>
      </c>
      <c r="C27" s="398">
        <v>4864970</v>
      </c>
      <c r="D27" s="155" t="s">
        <v>12</v>
      </c>
      <c r="E27" s="119" t="s">
        <v>360</v>
      </c>
      <c r="F27" s="409">
        <v>-1000</v>
      </c>
      <c r="G27" s="448">
        <v>8243</v>
      </c>
      <c r="H27" s="449">
        <v>6611</v>
      </c>
      <c r="I27" s="417">
        <f t="shared" si="2"/>
        <v>1632</v>
      </c>
      <c r="J27" s="417">
        <f t="shared" si="3"/>
        <v>-1632000</v>
      </c>
      <c r="K27" s="417">
        <f t="shared" si="0"/>
        <v>-1.632</v>
      </c>
      <c r="L27" s="448">
        <v>8503</v>
      </c>
      <c r="M27" s="449">
        <v>8503</v>
      </c>
      <c r="N27" s="417">
        <f t="shared" si="4"/>
        <v>0</v>
      </c>
      <c r="O27" s="417">
        <f t="shared" si="5"/>
        <v>0</v>
      </c>
      <c r="P27" s="417">
        <f t="shared" si="1"/>
        <v>0</v>
      </c>
      <c r="Q27" s="406"/>
    </row>
    <row r="28" spans="1:17" ht="22.5" customHeight="1">
      <c r="A28" s="332">
        <v>18</v>
      </c>
      <c r="B28" s="397" t="s">
        <v>17</v>
      </c>
      <c r="C28" s="398">
        <v>4864971</v>
      </c>
      <c r="D28" s="155" t="s">
        <v>12</v>
      </c>
      <c r="E28" s="119" t="s">
        <v>360</v>
      </c>
      <c r="F28" s="409">
        <v>-1000</v>
      </c>
      <c r="G28" s="448">
        <v>27171</v>
      </c>
      <c r="H28" s="449">
        <v>27270</v>
      </c>
      <c r="I28" s="417">
        <f t="shared" si="2"/>
        <v>-99</v>
      </c>
      <c r="J28" s="417">
        <f t="shared" si="3"/>
        <v>99000</v>
      </c>
      <c r="K28" s="417">
        <f t="shared" si="0"/>
        <v>0.099</v>
      </c>
      <c r="L28" s="448">
        <v>7495</v>
      </c>
      <c r="M28" s="449">
        <v>7541</v>
      </c>
      <c r="N28" s="417">
        <f t="shared" si="4"/>
        <v>-46</v>
      </c>
      <c r="O28" s="417">
        <f t="shared" si="5"/>
        <v>46000</v>
      </c>
      <c r="P28" s="417">
        <f t="shared" si="1"/>
        <v>0.046</v>
      </c>
      <c r="Q28" s="406"/>
    </row>
    <row r="29" spans="1:17" ht="22.5" customHeight="1">
      <c r="A29" s="332">
        <v>19</v>
      </c>
      <c r="B29" s="364" t="s">
        <v>168</v>
      </c>
      <c r="C29" s="398">
        <v>4864972</v>
      </c>
      <c r="D29" s="106" t="s">
        <v>12</v>
      </c>
      <c r="E29" s="119" t="s">
        <v>360</v>
      </c>
      <c r="F29" s="409">
        <v>-1000</v>
      </c>
      <c r="G29" s="448">
        <v>25539</v>
      </c>
      <c r="H29" s="449">
        <v>22084</v>
      </c>
      <c r="I29" s="417">
        <f t="shared" si="2"/>
        <v>3455</v>
      </c>
      <c r="J29" s="417">
        <f t="shared" si="3"/>
        <v>-3455000</v>
      </c>
      <c r="K29" s="417">
        <f t="shared" si="0"/>
        <v>-3.455</v>
      </c>
      <c r="L29" s="448">
        <v>44244</v>
      </c>
      <c r="M29" s="449">
        <v>44244</v>
      </c>
      <c r="N29" s="417">
        <f t="shared" si="4"/>
        <v>0</v>
      </c>
      <c r="O29" s="417">
        <f t="shared" si="5"/>
        <v>0</v>
      </c>
      <c r="P29" s="417">
        <f t="shared" si="1"/>
        <v>0</v>
      </c>
      <c r="Q29" s="406"/>
    </row>
    <row r="30" spans="1:17" ht="22.5" customHeight="1">
      <c r="A30" s="332"/>
      <c r="B30" s="399" t="s">
        <v>171</v>
      </c>
      <c r="C30" s="398"/>
      <c r="D30" s="155"/>
      <c r="E30" s="155"/>
      <c r="F30" s="409"/>
      <c r="G30" s="626"/>
      <c r="H30" s="625"/>
      <c r="I30" s="417"/>
      <c r="J30" s="417"/>
      <c r="K30" s="417"/>
      <c r="L30" s="418"/>
      <c r="M30" s="417"/>
      <c r="N30" s="417"/>
      <c r="O30" s="417"/>
      <c r="P30" s="417"/>
      <c r="Q30" s="406"/>
    </row>
    <row r="31" spans="1:17" ht="22.5" customHeight="1">
      <c r="A31" s="332"/>
      <c r="B31" s="399" t="s">
        <v>41</v>
      </c>
      <c r="C31" s="398"/>
      <c r="D31" s="155"/>
      <c r="E31" s="155"/>
      <c r="F31" s="409"/>
      <c r="G31" s="626"/>
      <c r="H31" s="625"/>
      <c r="I31" s="417"/>
      <c r="J31" s="417"/>
      <c r="K31" s="417"/>
      <c r="L31" s="418"/>
      <c r="M31" s="417"/>
      <c r="N31" s="417"/>
      <c r="O31" s="417"/>
      <c r="P31" s="417"/>
      <c r="Q31" s="406"/>
    </row>
    <row r="32" spans="1:17" ht="22.5" customHeight="1">
      <c r="A32" s="332">
        <v>21</v>
      </c>
      <c r="B32" s="397" t="s">
        <v>172</v>
      </c>
      <c r="C32" s="398">
        <v>4864955</v>
      </c>
      <c r="D32" s="155" t="s">
        <v>12</v>
      </c>
      <c r="E32" s="119" t="s">
        <v>360</v>
      </c>
      <c r="F32" s="409">
        <v>1000</v>
      </c>
      <c r="G32" s="448">
        <v>6989</v>
      </c>
      <c r="H32" s="449">
        <v>6598</v>
      </c>
      <c r="I32" s="417">
        <f t="shared" si="2"/>
        <v>391</v>
      </c>
      <c r="J32" s="417">
        <f t="shared" si="3"/>
        <v>391000</v>
      </c>
      <c r="K32" s="417">
        <f t="shared" si="0"/>
        <v>0.391</v>
      </c>
      <c r="L32" s="448">
        <v>6850</v>
      </c>
      <c r="M32" s="449">
        <v>6850</v>
      </c>
      <c r="N32" s="417">
        <f t="shared" si="4"/>
        <v>0</v>
      </c>
      <c r="O32" s="417">
        <f t="shared" si="5"/>
        <v>0</v>
      </c>
      <c r="P32" s="417">
        <f t="shared" si="1"/>
        <v>0</v>
      </c>
      <c r="Q32" s="406"/>
    </row>
    <row r="33" spans="1:17" ht="22.5" customHeight="1">
      <c r="A33" s="332"/>
      <c r="B33" s="362" t="s">
        <v>173</v>
      </c>
      <c r="C33" s="398"/>
      <c r="D33" s="106"/>
      <c r="E33" s="106"/>
      <c r="F33" s="409"/>
      <c r="G33" s="626"/>
      <c r="H33" s="625"/>
      <c r="I33" s="417"/>
      <c r="J33" s="417"/>
      <c r="K33" s="417"/>
      <c r="L33" s="418"/>
      <c r="M33" s="417"/>
      <c r="N33" s="417"/>
      <c r="O33" s="417"/>
      <c r="P33" s="417"/>
      <c r="Q33" s="406"/>
    </row>
    <row r="34" spans="1:17" ht="22.5" customHeight="1">
      <c r="A34" s="332">
        <v>22</v>
      </c>
      <c r="B34" s="364" t="s">
        <v>15</v>
      </c>
      <c r="C34" s="398">
        <v>4864908</v>
      </c>
      <c r="D34" s="106" t="s">
        <v>12</v>
      </c>
      <c r="E34" s="119" t="s">
        <v>360</v>
      </c>
      <c r="F34" s="409">
        <v>-1000</v>
      </c>
      <c r="G34" s="448">
        <v>932028</v>
      </c>
      <c r="H34" s="449">
        <v>937383</v>
      </c>
      <c r="I34" s="417">
        <f t="shared" si="2"/>
        <v>-5355</v>
      </c>
      <c r="J34" s="417">
        <f t="shared" si="3"/>
        <v>5355000</v>
      </c>
      <c r="K34" s="417">
        <f t="shared" si="0"/>
        <v>5.355</v>
      </c>
      <c r="L34" s="448">
        <v>901678</v>
      </c>
      <c r="M34" s="449">
        <v>901679</v>
      </c>
      <c r="N34" s="417">
        <f t="shared" si="4"/>
        <v>-1</v>
      </c>
      <c r="O34" s="417">
        <f t="shared" si="5"/>
        <v>1000</v>
      </c>
      <c r="P34" s="417">
        <f t="shared" si="1"/>
        <v>0.001</v>
      </c>
      <c r="Q34" s="406"/>
    </row>
    <row r="35" spans="1:17" ht="22.5" customHeight="1">
      <c r="A35" s="332">
        <v>23</v>
      </c>
      <c r="B35" s="397" t="s">
        <v>16</v>
      </c>
      <c r="C35" s="398">
        <v>4864909</v>
      </c>
      <c r="D35" s="155" t="s">
        <v>12</v>
      </c>
      <c r="E35" s="119" t="s">
        <v>360</v>
      </c>
      <c r="F35" s="409">
        <v>-1000</v>
      </c>
      <c r="G35" s="448">
        <v>974740</v>
      </c>
      <c r="H35" s="449">
        <v>978099</v>
      </c>
      <c r="I35" s="417">
        <f t="shared" si="2"/>
        <v>-3359</v>
      </c>
      <c r="J35" s="417">
        <f t="shared" si="3"/>
        <v>3359000</v>
      </c>
      <c r="K35" s="417">
        <f t="shared" si="0"/>
        <v>3.359</v>
      </c>
      <c r="L35" s="448">
        <v>864363</v>
      </c>
      <c r="M35" s="449">
        <v>864363</v>
      </c>
      <c r="N35" s="417">
        <f t="shared" si="4"/>
        <v>0</v>
      </c>
      <c r="O35" s="417">
        <f t="shared" si="5"/>
        <v>0</v>
      </c>
      <c r="P35" s="417">
        <f t="shared" si="1"/>
        <v>0</v>
      </c>
      <c r="Q35" s="406"/>
    </row>
    <row r="36" spans="1:17" ht="22.5" customHeight="1">
      <c r="A36" s="332"/>
      <c r="B36" s="397"/>
      <c r="C36" s="398"/>
      <c r="D36" s="155"/>
      <c r="E36" s="155"/>
      <c r="F36" s="409"/>
      <c r="G36" s="626"/>
      <c r="H36" s="625"/>
      <c r="I36" s="417"/>
      <c r="J36" s="417"/>
      <c r="K36" s="417"/>
      <c r="L36" s="418"/>
      <c r="M36" s="417"/>
      <c r="N36" s="417"/>
      <c r="O36" s="417"/>
      <c r="P36" s="417"/>
      <c r="Q36" s="406"/>
    </row>
    <row r="37" spans="1:17" ht="22.5" customHeight="1">
      <c r="A37" s="332"/>
      <c r="B37" s="399" t="s">
        <v>174</v>
      </c>
      <c r="C37" s="398"/>
      <c r="D37" s="155"/>
      <c r="E37" s="155"/>
      <c r="F37" s="407"/>
      <c r="G37" s="626"/>
      <c r="H37" s="625"/>
      <c r="I37" s="417"/>
      <c r="J37" s="417"/>
      <c r="K37" s="417"/>
      <c r="L37" s="418"/>
      <c r="M37" s="417"/>
      <c r="N37" s="417"/>
      <c r="O37" s="417"/>
      <c r="P37" s="417"/>
      <c r="Q37" s="406"/>
    </row>
    <row r="38" spans="1:17" ht="22.5" customHeight="1">
      <c r="A38" s="332">
        <v>24</v>
      </c>
      <c r="B38" s="397" t="s">
        <v>130</v>
      </c>
      <c r="C38" s="398">
        <v>4864964</v>
      </c>
      <c r="D38" s="155" t="s">
        <v>12</v>
      </c>
      <c r="E38" s="119" t="s">
        <v>360</v>
      </c>
      <c r="F38" s="409">
        <v>-1000</v>
      </c>
      <c r="G38" s="448">
        <v>418</v>
      </c>
      <c r="H38" s="449">
        <v>444</v>
      </c>
      <c r="I38" s="417">
        <f t="shared" si="2"/>
        <v>-26</v>
      </c>
      <c r="J38" s="417">
        <f t="shared" si="3"/>
        <v>26000</v>
      </c>
      <c r="K38" s="417">
        <f t="shared" si="0"/>
        <v>0.026</v>
      </c>
      <c r="L38" s="448">
        <v>984798</v>
      </c>
      <c r="M38" s="449">
        <v>985960</v>
      </c>
      <c r="N38" s="417">
        <f t="shared" si="4"/>
        <v>-1162</v>
      </c>
      <c r="O38" s="417">
        <f t="shared" si="5"/>
        <v>1162000</v>
      </c>
      <c r="P38" s="417">
        <f t="shared" si="1"/>
        <v>1.162</v>
      </c>
      <c r="Q38" s="406"/>
    </row>
    <row r="39" spans="1:17" ht="22.5" customHeight="1">
      <c r="A39" s="332">
        <v>25</v>
      </c>
      <c r="B39" s="397" t="s">
        <v>131</v>
      </c>
      <c r="C39" s="398">
        <v>4864965</v>
      </c>
      <c r="D39" s="155" t="s">
        <v>12</v>
      </c>
      <c r="E39" s="119" t="s">
        <v>360</v>
      </c>
      <c r="F39" s="409">
        <v>-1000</v>
      </c>
      <c r="G39" s="448">
        <v>497</v>
      </c>
      <c r="H39" s="449">
        <v>500</v>
      </c>
      <c r="I39" s="417">
        <f t="shared" si="2"/>
        <v>-3</v>
      </c>
      <c r="J39" s="417">
        <f t="shared" si="3"/>
        <v>3000</v>
      </c>
      <c r="K39" s="417">
        <f t="shared" si="0"/>
        <v>0.003</v>
      </c>
      <c r="L39" s="448">
        <v>965986</v>
      </c>
      <c r="M39" s="449">
        <v>966789</v>
      </c>
      <c r="N39" s="417">
        <f t="shared" si="4"/>
        <v>-803</v>
      </c>
      <c r="O39" s="417">
        <f t="shared" si="5"/>
        <v>803000</v>
      </c>
      <c r="P39" s="417">
        <f t="shared" si="1"/>
        <v>0.803</v>
      </c>
      <c r="Q39" s="406"/>
    </row>
    <row r="40" spans="1:17" ht="22.5" customHeight="1">
      <c r="A40" s="332">
        <v>26</v>
      </c>
      <c r="B40" s="397" t="s">
        <v>175</v>
      </c>
      <c r="C40" s="398">
        <v>4864890</v>
      </c>
      <c r="D40" s="155" t="s">
        <v>12</v>
      </c>
      <c r="E40" s="119" t="s">
        <v>360</v>
      </c>
      <c r="F40" s="409">
        <v>-1000</v>
      </c>
      <c r="G40" s="448">
        <v>1031</v>
      </c>
      <c r="H40" s="449">
        <v>1489</v>
      </c>
      <c r="I40" s="417">
        <f t="shared" si="2"/>
        <v>-458</v>
      </c>
      <c r="J40" s="417">
        <f t="shared" si="3"/>
        <v>458000</v>
      </c>
      <c r="K40" s="417">
        <f t="shared" si="0"/>
        <v>0.458</v>
      </c>
      <c r="L40" s="448">
        <v>956880</v>
      </c>
      <c r="M40" s="449">
        <v>956880</v>
      </c>
      <c r="N40" s="417">
        <f t="shared" si="4"/>
        <v>0</v>
      </c>
      <c r="O40" s="417">
        <f t="shared" si="5"/>
        <v>0</v>
      </c>
      <c r="P40" s="417">
        <f t="shared" si="1"/>
        <v>0</v>
      </c>
      <c r="Q40" s="406"/>
    </row>
    <row r="41" spans="1:17" ht="22.5" customHeight="1">
      <c r="A41" s="332">
        <v>27</v>
      </c>
      <c r="B41" s="364" t="s">
        <v>176</v>
      </c>
      <c r="C41" s="398">
        <v>4864891</v>
      </c>
      <c r="D41" s="106" t="s">
        <v>12</v>
      </c>
      <c r="E41" s="119" t="s">
        <v>360</v>
      </c>
      <c r="F41" s="409">
        <v>-1000</v>
      </c>
      <c r="G41" s="448"/>
      <c r="H41" s="449"/>
      <c r="I41" s="417">
        <f t="shared" si="2"/>
        <v>0</v>
      </c>
      <c r="J41" s="417">
        <f t="shared" si="3"/>
        <v>0</v>
      </c>
      <c r="K41" s="417">
        <f t="shared" si="0"/>
        <v>0</v>
      </c>
      <c r="L41" s="448"/>
      <c r="M41" s="449"/>
      <c r="N41" s="417">
        <f t="shared" si="4"/>
        <v>0</v>
      </c>
      <c r="O41" s="417">
        <f t="shared" si="5"/>
        <v>0</v>
      </c>
      <c r="P41" s="417">
        <f t="shared" si="1"/>
        <v>0</v>
      </c>
      <c r="Q41" s="406"/>
    </row>
    <row r="42" spans="1:17" ht="22.5" customHeight="1">
      <c r="A42" s="332">
        <v>28</v>
      </c>
      <c r="B42" s="397" t="s">
        <v>177</v>
      </c>
      <c r="C42" s="398">
        <v>4864906</v>
      </c>
      <c r="D42" s="155" t="s">
        <v>12</v>
      </c>
      <c r="E42" s="119" t="s">
        <v>360</v>
      </c>
      <c r="F42" s="409">
        <v>-1000</v>
      </c>
      <c r="G42" s="448">
        <v>999600</v>
      </c>
      <c r="H42" s="449">
        <v>999630</v>
      </c>
      <c r="I42" s="417">
        <f t="shared" si="2"/>
        <v>-30</v>
      </c>
      <c r="J42" s="417">
        <f t="shared" si="3"/>
        <v>30000</v>
      </c>
      <c r="K42" s="417">
        <f t="shared" si="0"/>
        <v>0.03</v>
      </c>
      <c r="L42" s="448">
        <v>894098</v>
      </c>
      <c r="M42" s="449">
        <v>894558</v>
      </c>
      <c r="N42" s="417">
        <f t="shared" si="4"/>
        <v>-460</v>
      </c>
      <c r="O42" s="417">
        <f t="shared" si="5"/>
        <v>460000</v>
      </c>
      <c r="P42" s="417">
        <f t="shared" si="1"/>
        <v>0.46</v>
      </c>
      <c r="Q42" s="406"/>
    </row>
    <row r="43" spans="1:17" ht="22.5" customHeight="1" thickBot="1">
      <c r="A43" s="332">
        <v>29</v>
      </c>
      <c r="B43" s="397" t="s">
        <v>178</v>
      </c>
      <c r="C43" s="398">
        <v>4864907</v>
      </c>
      <c r="D43" s="155" t="s">
        <v>12</v>
      </c>
      <c r="E43" s="119" t="s">
        <v>360</v>
      </c>
      <c r="F43" s="587">
        <v>-1000</v>
      </c>
      <c r="G43" s="448">
        <v>999010</v>
      </c>
      <c r="H43" s="449">
        <v>999027</v>
      </c>
      <c r="I43" s="417">
        <f t="shared" si="2"/>
        <v>-17</v>
      </c>
      <c r="J43" s="417">
        <f t="shared" si="3"/>
        <v>17000</v>
      </c>
      <c r="K43" s="417">
        <f t="shared" si="0"/>
        <v>0.017</v>
      </c>
      <c r="L43" s="448">
        <v>874660</v>
      </c>
      <c r="M43" s="449">
        <v>875273</v>
      </c>
      <c r="N43" s="417">
        <f t="shared" si="4"/>
        <v>-613</v>
      </c>
      <c r="O43" s="417">
        <f t="shared" si="5"/>
        <v>613000</v>
      </c>
      <c r="P43" s="417">
        <f t="shared" si="1"/>
        <v>0.613</v>
      </c>
      <c r="Q43" s="406"/>
    </row>
    <row r="44" spans="1:17" ht="18" customHeight="1" thickTop="1">
      <c r="A44" s="361"/>
      <c r="B44" s="400"/>
      <c r="C44" s="401"/>
      <c r="D44" s="317"/>
      <c r="E44" s="318"/>
      <c r="F44" s="409"/>
      <c r="G44" s="627"/>
      <c r="H44" s="628"/>
      <c r="I44" s="423"/>
      <c r="J44" s="423"/>
      <c r="K44" s="423"/>
      <c r="L44" s="423"/>
      <c r="M44" s="424"/>
      <c r="N44" s="423"/>
      <c r="O44" s="423"/>
      <c r="P44" s="423"/>
      <c r="Q44" s="27"/>
    </row>
    <row r="45" spans="1:17" ht="18" customHeight="1" thickBot="1">
      <c r="A45" s="538" t="s">
        <v>349</v>
      </c>
      <c r="B45" s="402"/>
      <c r="C45" s="403"/>
      <c r="D45" s="319"/>
      <c r="E45" s="320"/>
      <c r="F45" s="409"/>
      <c r="G45" s="629"/>
      <c r="H45" s="630"/>
      <c r="I45" s="427"/>
      <c r="J45" s="427"/>
      <c r="K45" s="427"/>
      <c r="L45" s="427"/>
      <c r="M45" s="428"/>
      <c r="N45" s="427"/>
      <c r="O45" s="427"/>
      <c r="P45" s="548" t="str">
        <f>NDPL!$Q$1</f>
        <v>OCTOBER-2012</v>
      </c>
      <c r="Q45" s="548"/>
    </row>
    <row r="46" spans="1:17" ht="21" customHeight="1" thickTop="1">
      <c r="A46" s="359"/>
      <c r="B46" s="362" t="s">
        <v>179</v>
      </c>
      <c r="C46" s="398"/>
      <c r="D46" s="106"/>
      <c r="E46" s="106"/>
      <c r="F46" s="588"/>
      <c r="G46" s="626"/>
      <c r="H46" s="625"/>
      <c r="I46" s="417"/>
      <c r="J46" s="417"/>
      <c r="K46" s="417"/>
      <c r="L46" s="418"/>
      <c r="M46" s="417"/>
      <c r="N46" s="417"/>
      <c r="O46" s="417"/>
      <c r="P46" s="417"/>
      <c r="Q46" s="184"/>
    </row>
    <row r="47" spans="1:17" ht="21" customHeight="1">
      <c r="A47" s="332">
        <v>30</v>
      </c>
      <c r="B47" s="397" t="s">
        <v>15</v>
      </c>
      <c r="C47" s="398">
        <v>4864988</v>
      </c>
      <c r="D47" s="155" t="s">
        <v>12</v>
      </c>
      <c r="E47" s="119" t="s">
        <v>360</v>
      </c>
      <c r="F47" s="409">
        <v>-1000</v>
      </c>
      <c r="G47" s="448">
        <v>999162</v>
      </c>
      <c r="H47" s="449">
        <v>999157</v>
      </c>
      <c r="I47" s="417">
        <f t="shared" si="2"/>
        <v>5</v>
      </c>
      <c r="J47" s="417">
        <f t="shared" si="3"/>
        <v>-5000</v>
      </c>
      <c r="K47" s="417">
        <f t="shared" si="0"/>
        <v>-0.005</v>
      </c>
      <c r="L47" s="448">
        <v>973950</v>
      </c>
      <c r="M47" s="449">
        <v>974011</v>
      </c>
      <c r="N47" s="417">
        <f t="shared" si="4"/>
        <v>-61</v>
      </c>
      <c r="O47" s="417">
        <f t="shared" si="5"/>
        <v>61000</v>
      </c>
      <c r="P47" s="417">
        <f t="shared" si="1"/>
        <v>0.061</v>
      </c>
      <c r="Q47" s="184"/>
    </row>
    <row r="48" spans="1:17" ht="21" customHeight="1">
      <c r="A48" s="332">
        <v>31</v>
      </c>
      <c r="B48" s="397" t="s">
        <v>16</v>
      </c>
      <c r="C48" s="398">
        <v>4864989</v>
      </c>
      <c r="D48" s="155" t="s">
        <v>12</v>
      </c>
      <c r="E48" s="119" t="s">
        <v>360</v>
      </c>
      <c r="F48" s="409">
        <v>-1000</v>
      </c>
      <c r="G48" s="448">
        <v>291</v>
      </c>
      <c r="H48" s="449">
        <v>287</v>
      </c>
      <c r="I48" s="417">
        <f t="shared" si="2"/>
        <v>4</v>
      </c>
      <c r="J48" s="417">
        <f t="shared" si="3"/>
        <v>-4000</v>
      </c>
      <c r="K48" s="417">
        <f t="shared" si="0"/>
        <v>-0.004</v>
      </c>
      <c r="L48" s="448">
        <v>991034</v>
      </c>
      <c r="M48" s="449">
        <v>991177</v>
      </c>
      <c r="N48" s="417">
        <f t="shared" si="4"/>
        <v>-143</v>
      </c>
      <c r="O48" s="417">
        <f t="shared" si="5"/>
        <v>143000</v>
      </c>
      <c r="P48" s="417">
        <f t="shared" si="1"/>
        <v>0.143</v>
      </c>
      <c r="Q48" s="184"/>
    </row>
    <row r="49" spans="1:17" ht="21" customHeight="1">
      <c r="A49" s="332">
        <v>32</v>
      </c>
      <c r="B49" s="397" t="s">
        <v>17</v>
      </c>
      <c r="C49" s="398">
        <v>4864979</v>
      </c>
      <c r="D49" s="155" t="s">
        <v>12</v>
      </c>
      <c r="E49" s="119" t="s">
        <v>360</v>
      </c>
      <c r="F49" s="409">
        <v>-2000</v>
      </c>
      <c r="G49" s="448">
        <v>990775</v>
      </c>
      <c r="H49" s="449">
        <v>990736</v>
      </c>
      <c r="I49" s="417">
        <f t="shared" si="2"/>
        <v>39</v>
      </c>
      <c r="J49" s="417">
        <f t="shared" si="3"/>
        <v>-78000</v>
      </c>
      <c r="K49" s="417">
        <f t="shared" si="0"/>
        <v>-0.078</v>
      </c>
      <c r="L49" s="448">
        <v>970970</v>
      </c>
      <c r="M49" s="449">
        <v>971144</v>
      </c>
      <c r="N49" s="417">
        <f t="shared" si="4"/>
        <v>-174</v>
      </c>
      <c r="O49" s="417">
        <f t="shared" si="5"/>
        <v>348000</v>
      </c>
      <c r="P49" s="417">
        <f t="shared" si="1"/>
        <v>0.348</v>
      </c>
      <c r="Q49" s="589"/>
    </row>
    <row r="50" spans="1:17" ht="21" customHeight="1">
      <c r="A50" s="332"/>
      <c r="B50" s="399" t="s">
        <v>180</v>
      </c>
      <c r="C50" s="398"/>
      <c r="D50" s="155"/>
      <c r="E50" s="155"/>
      <c r="F50" s="409"/>
      <c r="G50" s="626"/>
      <c r="H50" s="625"/>
      <c r="I50" s="417"/>
      <c r="J50" s="417"/>
      <c r="K50" s="417"/>
      <c r="L50" s="418"/>
      <c r="M50" s="417"/>
      <c r="N50" s="417"/>
      <c r="O50" s="417"/>
      <c r="P50" s="417"/>
      <c r="Q50" s="184"/>
    </row>
    <row r="51" spans="1:17" ht="21" customHeight="1">
      <c r="A51" s="332">
        <v>33</v>
      </c>
      <c r="B51" s="397" t="s">
        <v>15</v>
      </c>
      <c r="C51" s="398">
        <v>4864966</v>
      </c>
      <c r="D51" s="155" t="s">
        <v>12</v>
      </c>
      <c r="E51" s="119" t="s">
        <v>360</v>
      </c>
      <c r="F51" s="409">
        <v>-1000</v>
      </c>
      <c r="G51" s="448">
        <v>997346</v>
      </c>
      <c r="H51" s="449">
        <v>997517</v>
      </c>
      <c r="I51" s="417">
        <f t="shared" si="2"/>
        <v>-171</v>
      </c>
      <c r="J51" s="417">
        <f t="shared" si="3"/>
        <v>171000</v>
      </c>
      <c r="K51" s="417">
        <f t="shared" si="0"/>
        <v>0.171</v>
      </c>
      <c r="L51" s="448">
        <v>926782</v>
      </c>
      <c r="M51" s="449">
        <v>926959</v>
      </c>
      <c r="N51" s="417">
        <f t="shared" si="4"/>
        <v>-177</v>
      </c>
      <c r="O51" s="417">
        <f t="shared" si="5"/>
        <v>177000</v>
      </c>
      <c r="P51" s="417">
        <f t="shared" si="1"/>
        <v>0.177</v>
      </c>
      <c r="Q51" s="184"/>
    </row>
    <row r="52" spans="1:17" ht="21" customHeight="1">
      <c r="A52" s="332">
        <v>34</v>
      </c>
      <c r="B52" s="397" t="s">
        <v>16</v>
      </c>
      <c r="C52" s="398">
        <v>4864967</v>
      </c>
      <c r="D52" s="155" t="s">
        <v>12</v>
      </c>
      <c r="E52" s="119" t="s">
        <v>360</v>
      </c>
      <c r="F52" s="409">
        <v>-1000</v>
      </c>
      <c r="G52" s="448">
        <v>813</v>
      </c>
      <c r="H52" s="449">
        <v>1527</v>
      </c>
      <c r="I52" s="417">
        <f t="shared" si="2"/>
        <v>-714</v>
      </c>
      <c r="J52" s="417">
        <f t="shared" si="3"/>
        <v>714000</v>
      </c>
      <c r="K52" s="417">
        <f t="shared" si="0"/>
        <v>0.714</v>
      </c>
      <c r="L52" s="448">
        <v>938055</v>
      </c>
      <c r="M52" s="449">
        <v>938274</v>
      </c>
      <c r="N52" s="417">
        <f t="shared" si="4"/>
        <v>-219</v>
      </c>
      <c r="O52" s="417">
        <f t="shared" si="5"/>
        <v>219000</v>
      </c>
      <c r="P52" s="417">
        <f t="shared" si="1"/>
        <v>0.219</v>
      </c>
      <c r="Q52" s="184"/>
    </row>
    <row r="53" spans="1:17" ht="21" customHeight="1">
      <c r="A53" s="332">
        <v>35</v>
      </c>
      <c r="B53" s="397" t="s">
        <v>17</v>
      </c>
      <c r="C53" s="398">
        <v>4865048</v>
      </c>
      <c r="D53" s="155" t="s">
        <v>12</v>
      </c>
      <c r="E53" s="119" t="s">
        <v>360</v>
      </c>
      <c r="F53" s="409">
        <v>-1000</v>
      </c>
      <c r="G53" s="448">
        <v>997241</v>
      </c>
      <c r="H53" s="449">
        <v>997418</v>
      </c>
      <c r="I53" s="417">
        <f t="shared" si="2"/>
        <v>-177</v>
      </c>
      <c r="J53" s="417">
        <f t="shared" si="3"/>
        <v>177000</v>
      </c>
      <c r="K53" s="417">
        <f t="shared" si="0"/>
        <v>0.177</v>
      </c>
      <c r="L53" s="448">
        <v>933534</v>
      </c>
      <c r="M53" s="449">
        <v>933747</v>
      </c>
      <c r="N53" s="417">
        <f t="shared" si="4"/>
        <v>-213</v>
      </c>
      <c r="O53" s="417">
        <f t="shared" si="5"/>
        <v>213000</v>
      </c>
      <c r="P53" s="417">
        <f t="shared" si="1"/>
        <v>0.213</v>
      </c>
      <c r="Q53" s="184"/>
    </row>
    <row r="54" spans="1:17" ht="21" customHeight="1">
      <c r="A54" s="332"/>
      <c r="B54" s="399" t="s">
        <v>121</v>
      </c>
      <c r="C54" s="398"/>
      <c r="D54" s="155"/>
      <c r="E54" s="119"/>
      <c r="F54" s="407"/>
      <c r="G54" s="626"/>
      <c r="H54" s="631"/>
      <c r="I54" s="417"/>
      <c r="J54" s="417"/>
      <c r="K54" s="417"/>
      <c r="L54" s="418"/>
      <c r="M54" s="414"/>
      <c r="N54" s="417"/>
      <c r="O54" s="417"/>
      <c r="P54" s="417"/>
      <c r="Q54" s="184"/>
    </row>
    <row r="55" spans="1:17" ht="21" customHeight="1">
      <c r="A55" s="332">
        <v>36</v>
      </c>
      <c r="B55" s="397" t="s">
        <v>383</v>
      </c>
      <c r="C55" s="398">
        <v>4864827</v>
      </c>
      <c r="D55" s="155" t="s">
        <v>12</v>
      </c>
      <c r="E55" s="119" t="s">
        <v>360</v>
      </c>
      <c r="F55" s="407">
        <v>-666.666</v>
      </c>
      <c r="G55" s="448">
        <v>997540</v>
      </c>
      <c r="H55" s="449">
        <v>997490</v>
      </c>
      <c r="I55" s="417">
        <f>G55-H55</f>
        <v>50</v>
      </c>
      <c r="J55" s="417">
        <f t="shared" si="3"/>
        <v>-33333.3</v>
      </c>
      <c r="K55" s="417">
        <f t="shared" si="0"/>
        <v>-0.0333333</v>
      </c>
      <c r="L55" s="448">
        <v>991417</v>
      </c>
      <c r="M55" s="449">
        <v>991411</v>
      </c>
      <c r="N55" s="417">
        <f>L55-M55</f>
        <v>6</v>
      </c>
      <c r="O55" s="417">
        <f t="shared" si="5"/>
        <v>-3999.996</v>
      </c>
      <c r="P55" s="417">
        <f t="shared" si="1"/>
        <v>-0.0039999960000000005</v>
      </c>
      <c r="Q55" s="590"/>
    </row>
    <row r="56" spans="1:17" ht="21" customHeight="1">
      <c r="A56" s="332">
        <v>37</v>
      </c>
      <c r="B56" s="397" t="s">
        <v>182</v>
      </c>
      <c r="C56" s="398">
        <v>4864828</v>
      </c>
      <c r="D56" s="155" t="s">
        <v>12</v>
      </c>
      <c r="E56" s="119" t="s">
        <v>360</v>
      </c>
      <c r="F56" s="407">
        <v>-666.666</v>
      </c>
      <c r="G56" s="448">
        <v>973237</v>
      </c>
      <c r="H56" s="449">
        <v>973191</v>
      </c>
      <c r="I56" s="417">
        <f>G56-H56</f>
        <v>46</v>
      </c>
      <c r="J56" s="417">
        <f t="shared" si="3"/>
        <v>-30666.636000000002</v>
      </c>
      <c r="K56" s="417">
        <f t="shared" si="0"/>
        <v>-0.030666636</v>
      </c>
      <c r="L56" s="448">
        <v>971808</v>
      </c>
      <c r="M56" s="449">
        <v>971807</v>
      </c>
      <c r="N56" s="417">
        <f>L56-M56</f>
        <v>1</v>
      </c>
      <c r="O56" s="417">
        <f t="shared" si="5"/>
        <v>-666.666</v>
      </c>
      <c r="P56" s="417">
        <f t="shared" si="1"/>
        <v>-0.000666666</v>
      </c>
      <c r="Q56" s="184"/>
    </row>
    <row r="57" spans="1:17" ht="22.5" customHeight="1">
      <c r="A57" s="332"/>
      <c r="B57" s="399" t="s">
        <v>386</v>
      </c>
      <c r="C57" s="398"/>
      <c r="D57" s="155"/>
      <c r="E57" s="119"/>
      <c r="F57" s="407"/>
      <c r="G57" s="626"/>
      <c r="H57" s="631"/>
      <c r="I57" s="417"/>
      <c r="J57" s="417"/>
      <c r="K57" s="417"/>
      <c r="L57" s="421"/>
      <c r="M57" s="414"/>
      <c r="N57" s="417"/>
      <c r="O57" s="417"/>
      <c r="P57" s="417"/>
      <c r="Q57" s="184"/>
    </row>
    <row r="58" spans="1:17" ht="21" customHeight="1">
      <c r="A58" s="332">
        <v>38</v>
      </c>
      <c r="B58" s="397" t="s">
        <v>383</v>
      </c>
      <c r="C58" s="398">
        <v>4865024</v>
      </c>
      <c r="D58" s="155" t="s">
        <v>12</v>
      </c>
      <c r="E58" s="119" t="s">
        <v>360</v>
      </c>
      <c r="F58" s="595">
        <v>-2000</v>
      </c>
      <c r="G58" s="448">
        <v>584</v>
      </c>
      <c r="H58" s="449">
        <v>558</v>
      </c>
      <c r="I58" s="417">
        <f>G58-H58</f>
        <v>26</v>
      </c>
      <c r="J58" s="417">
        <f t="shared" si="3"/>
        <v>-52000</v>
      </c>
      <c r="K58" s="417">
        <f t="shared" si="0"/>
        <v>-0.052</v>
      </c>
      <c r="L58" s="448">
        <v>1249</v>
      </c>
      <c r="M58" s="449">
        <v>1248</v>
      </c>
      <c r="N58" s="417">
        <f>L58-M58</f>
        <v>1</v>
      </c>
      <c r="O58" s="417">
        <f t="shared" si="5"/>
        <v>-2000</v>
      </c>
      <c r="P58" s="417">
        <f t="shared" si="1"/>
        <v>-0.002</v>
      </c>
      <c r="Q58" s="184"/>
    </row>
    <row r="59" spans="1:17" ht="21" customHeight="1">
      <c r="A59" s="332">
        <v>39</v>
      </c>
      <c r="B59" s="397" t="s">
        <v>182</v>
      </c>
      <c r="C59" s="398">
        <v>4864920</v>
      </c>
      <c r="D59" s="155" t="s">
        <v>12</v>
      </c>
      <c r="E59" s="119" t="s">
        <v>360</v>
      </c>
      <c r="F59" s="595">
        <v>-2000</v>
      </c>
      <c r="G59" s="448">
        <v>997379</v>
      </c>
      <c r="H59" s="449">
        <v>997341</v>
      </c>
      <c r="I59" s="417">
        <f>G59-H59</f>
        <v>38</v>
      </c>
      <c r="J59" s="417">
        <f t="shared" si="3"/>
        <v>-76000</v>
      </c>
      <c r="K59" s="417">
        <f t="shared" si="0"/>
        <v>-0.076</v>
      </c>
      <c r="L59" s="448">
        <v>455</v>
      </c>
      <c r="M59" s="449">
        <v>455</v>
      </c>
      <c r="N59" s="417">
        <f>L59-M59</f>
        <v>0</v>
      </c>
      <c r="O59" s="417">
        <f t="shared" si="5"/>
        <v>0</v>
      </c>
      <c r="P59" s="417">
        <f t="shared" si="1"/>
        <v>0</v>
      </c>
      <c r="Q59" s="184"/>
    </row>
    <row r="60" spans="1:17" ht="21" customHeight="1">
      <c r="A60" s="332"/>
      <c r="B60" s="710" t="s">
        <v>392</v>
      </c>
      <c r="C60" s="398"/>
      <c r="D60" s="155"/>
      <c r="E60" s="119"/>
      <c r="F60" s="595"/>
      <c r="G60" s="448"/>
      <c r="H60" s="449"/>
      <c r="I60" s="417"/>
      <c r="J60" s="417"/>
      <c r="K60" s="417"/>
      <c r="L60" s="448"/>
      <c r="M60" s="449"/>
      <c r="N60" s="417"/>
      <c r="O60" s="417"/>
      <c r="P60" s="417"/>
      <c r="Q60" s="184"/>
    </row>
    <row r="61" spans="1:17" ht="21" customHeight="1">
      <c r="A61" s="332">
        <v>40</v>
      </c>
      <c r="B61" s="397" t="s">
        <v>383</v>
      </c>
      <c r="C61" s="398">
        <v>5128414</v>
      </c>
      <c r="D61" s="155" t="s">
        <v>12</v>
      </c>
      <c r="E61" s="119" t="s">
        <v>360</v>
      </c>
      <c r="F61" s="595">
        <v>-1000</v>
      </c>
      <c r="G61" s="448">
        <v>967836</v>
      </c>
      <c r="H61" s="449">
        <v>971374</v>
      </c>
      <c r="I61" s="417">
        <f>G61-H61</f>
        <v>-3538</v>
      </c>
      <c r="J61" s="417">
        <f t="shared" si="3"/>
        <v>3538000</v>
      </c>
      <c r="K61" s="417">
        <f t="shared" si="0"/>
        <v>3.538</v>
      </c>
      <c r="L61" s="448">
        <v>997480</v>
      </c>
      <c r="M61" s="449">
        <v>997499</v>
      </c>
      <c r="N61" s="417">
        <f>L61-M61</f>
        <v>-19</v>
      </c>
      <c r="O61" s="417">
        <f t="shared" si="5"/>
        <v>19000</v>
      </c>
      <c r="P61" s="417">
        <f t="shared" si="1"/>
        <v>0.019</v>
      </c>
      <c r="Q61" s="184"/>
    </row>
    <row r="62" spans="1:17" ht="21" customHeight="1">
      <c r="A62" s="332">
        <v>41</v>
      </c>
      <c r="B62" s="397" t="s">
        <v>182</v>
      </c>
      <c r="C62" s="398">
        <v>5128416</v>
      </c>
      <c r="D62" s="155" t="s">
        <v>12</v>
      </c>
      <c r="E62" s="119" t="s">
        <v>360</v>
      </c>
      <c r="F62" s="595">
        <v>-1000</v>
      </c>
      <c r="G62" s="448">
        <v>971339</v>
      </c>
      <c r="H62" s="449">
        <v>974184</v>
      </c>
      <c r="I62" s="417">
        <f>G62-H62</f>
        <v>-2845</v>
      </c>
      <c r="J62" s="417">
        <f t="shared" si="3"/>
        <v>2845000</v>
      </c>
      <c r="K62" s="417">
        <f t="shared" si="0"/>
        <v>2.845</v>
      </c>
      <c r="L62" s="448">
        <v>998476</v>
      </c>
      <c r="M62" s="449">
        <v>998479</v>
      </c>
      <c r="N62" s="417">
        <f>L62-M62</f>
        <v>-3</v>
      </c>
      <c r="O62" s="417">
        <f t="shared" si="5"/>
        <v>3000</v>
      </c>
      <c r="P62" s="417">
        <f t="shared" si="1"/>
        <v>0.003</v>
      </c>
      <c r="Q62" s="184"/>
    </row>
    <row r="63" spans="1:17" ht="21" customHeight="1">
      <c r="A63" s="332"/>
      <c r="B63" s="710" t="s">
        <v>401</v>
      </c>
      <c r="C63" s="398"/>
      <c r="D63" s="155"/>
      <c r="E63" s="119"/>
      <c r="F63" s="595"/>
      <c r="G63" s="448"/>
      <c r="H63" s="449"/>
      <c r="I63" s="417"/>
      <c r="J63" s="417"/>
      <c r="K63" s="417"/>
      <c r="L63" s="448"/>
      <c r="M63" s="449"/>
      <c r="N63" s="417"/>
      <c r="O63" s="417"/>
      <c r="P63" s="417"/>
      <c r="Q63" s="184"/>
    </row>
    <row r="64" spans="1:17" ht="21" customHeight="1">
      <c r="A64" s="332">
        <v>42</v>
      </c>
      <c r="B64" s="397" t="s">
        <v>402</v>
      </c>
      <c r="C64" s="398">
        <v>5100228</v>
      </c>
      <c r="D64" s="155" t="s">
        <v>12</v>
      </c>
      <c r="E64" s="119" t="s">
        <v>360</v>
      </c>
      <c r="F64" s="595">
        <v>800</v>
      </c>
      <c r="G64" s="448">
        <v>999440</v>
      </c>
      <c r="H64" s="449">
        <v>999393</v>
      </c>
      <c r="I64" s="417">
        <f>G64-H64</f>
        <v>47</v>
      </c>
      <c r="J64" s="417">
        <f t="shared" si="3"/>
        <v>37600</v>
      </c>
      <c r="K64" s="417">
        <f t="shared" si="0"/>
        <v>0.0376</v>
      </c>
      <c r="L64" s="448">
        <v>1180</v>
      </c>
      <c r="M64" s="449">
        <v>1116</v>
      </c>
      <c r="N64" s="417">
        <f>L64-M64</f>
        <v>64</v>
      </c>
      <c r="O64" s="417">
        <f t="shared" si="5"/>
        <v>51200</v>
      </c>
      <c r="P64" s="417">
        <f t="shared" si="1"/>
        <v>0.0512</v>
      </c>
      <c r="Q64" s="184"/>
    </row>
    <row r="65" spans="1:17" ht="21" customHeight="1">
      <c r="A65" s="332">
        <v>43</v>
      </c>
      <c r="B65" s="490" t="s">
        <v>403</v>
      </c>
      <c r="C65" s="398">
        <v>5128441</v>
      </c>
      <c r="D65" s="155" t="s">
        <v>12</v>
      </c>
      <c r="E65" s="119" t="s">
        <v>360</v>
      </c>
      <c r="F65" s="595">
        <v>800</v>
      </c>
      <c r="G65" s="448">
        <v>4591</v>
      </c>
      <c r="H65" s="449">
        <v>3590</v>
      </c>
      <c r="I65" s="417">
        <f>G65-H65</f>
        <v>1001</v>
      </c>
      <c r="J65" s="417">
        <f t="shared" si="3"/>
        <v>800800</v>
      </c>
      <c r="K65" s="417">
        <f t="shared" si="0"/>
        <v>0.8008</v>
      </c>
      <c r="L65" s="448">
        <v>831</v>
      </c>
      <c r="M65" s="449">
        <v>826</v>
      </c>
      <c r="N65" s="417">
        <f>L65-M65</f>
        <v>5</v>
      </c>
      <c r="O65" s="417">
        <f t="shared" si="5"/>
        <v>4000</v>
      </c>
      <c r="P65" s="417">
        <f t="shared" si="1"/>
        <v>0.004</v>
      </c>
      <c r="Q65" s="184"/>
    </row>
    <row r="66" spans="1:17" ht="21" customHeight="1">
      <c r="A66" s="332">
        <v>44</v>
      </c>
      <c r="B66" s="397" t="s">
        <v>376</v>
      </c>
      <c r="C66" s="398">
        <v>5128443</v>
      </c>
      <c r="D66" s="155" t="s">
        <v>12</v>
      </c>
      <c r="E66" s="119" t="s">
        <v>360</v>
      </c>
      <c r="F66" s="595">
        <v>800</v>
      </c>
      <c r="G66" s="448">
        <v>987726</v>
      </c>
      <c r="H66" s="449">
        <v>988408</v>
      </c>
      <c r="I66" s="417">
        <f>G66-H66</f>
        <v>-682</v>
      </c>
      <c r="J66" s="417">
        <f t="shared" si="3"/>
        <v>-545600</v>
      </c>
      <c r="K66" s="417">
        <f t="shared" si="0"/>
        <v>-0.5456</v>
      </c>
      <c r="L66" s="448">
        <v>999698</v>
      </c>
      <c r="M66" s="449">
        <v>999702</v>
      </c>
      <c r="N66" s="417">
        <f>L66-M66</f>
        <v>-4</v>
      </c>
      <c r="O66" s="417">
        <f t="shared" si="5"/>
        <v>-3200</v>
      </c>
      <c r="P66" s="417">
        <f t="shared" si="1"/>
        <v>-0.0032</v>
      </c>
      <c r="Q66" s="184"/>
    </row>
    <row r="67" spans="1:17" ht="21" customHeight="1">
      <c r="A67" s="332">
        <v>45</v>
      </c>
      <c r="B67" s="397" t="s">
        <v>406</v>
      </c>
      <c r="C67" s="398">
        <v>5128407</v>
      </c>
      <c r="D67" s="155" t="s">
        <v>12</v>
      </c>
      <c r="E67" s="119" t="s">
        <v>360</v>
      </c>
      <c r="F67" s="595">
        <v>-2000</v>
      </c>
      <c r="G67" s="448">
        <v>999534</v>
      </c>
      <c r="H67" s="449">
        <v>999534</v>
      </c>
      <c r="I67" s="417">
        <f>G67-H67</f>
        <v>0</v>
      </c>
      <c r="J67" s="417">
        <f t="shared" si="3"/>
        <v>0</v>
      </c>
      <c r="K67" s="417">
        <f t="shared" si="0"/>
        <v>0</v>
      </c>
      <c r="L67" s="448">
        <v>999980</v>
      </c>
      <c r="M67" s="449">
        <v>999980</v>
      </c>
      <c r="N67" s="417">
        <f>L67-M67</f>
        <v>0</v>
      </c>
      <c r="O67" s="417">
        <f t="shared" si="5"/>
        <v>0</v>
      </c>
      <c r="P67" s="417">
        <f t="shared" si="1"/>
        <v>0</v>
      </c>
      <c r="Q67" s="184"/>
    </row>
    <row r="68" spans="1:17" ht="21" customHeight="1">
      <c r="A68" s="332"/>
      <c r="B68" s="362" t="s">
        <v>107</v>
      </c>
      <c r="C68" s="398"/>
      <c r="D68" s="106"/>
      <c r="E68" s="106"/>
      <c r="F68" s="407"/>
      <c r="G68" s="626"/>
      <c r="H68" s="625"/>
      <c r="I68" s="417"/>
      <c r="J68" s="417"/>
      <c r="K68" s="417"/>
      <c r="L68" s="418"/>
      <c r="M68" s="417"/>
      <c r="N68" s="417"/>
      <c r="O68" s="417"/>
      <c r="P68" s="417"/>
      <c r="Q68" s="184"/>
    </row>
    <row r="69" spans="1:17" ht="21" customHeight="1">
      <c r="A69" s="332">
        <v>46</v>
      </c>
      <c r="B69" s="397" t="s">
        <v>118</v>
      </c>
      <c r="C69" s="398">
        <v>4864951</v>
      </c>
      <c r="D69" s="155" t="s">
        <v>12</v>
      </c>
      <c r="E69" s="119" t="s">
        <v>360</v>
      </c>
      <c r="F69" s="409">
        <v>1000</v>
      </c>
      <c r="G69" s="448">
        <v>996847</v>
      </c>
      <c r="H69" s="449">
        <v>996783</v>
      </c>
      <c r="I69" s="417">
        <f t="shared" si="2"/>
        <v>64</v>
      </c>
      <c r="J69" s="417">
        <f t="shared" si="3"/>
        <v>64000</v>
      </c>
      <c r="K69" s="417">
        <f t="shared" si="0"/>
        <v>0.064</v>
      </c>
      <c r="L69" s="448">
        <v>37872</v>
      </c>
      <c r="M69" s="449">
        <v>37625</v>
      </c>
      <c r="N69" s="417">
        <f t="shared" si="4"/>
        <v>247</v>
      </c>
      <c r="O69" s="417">
        <f t="shared" si="5"/>
        <v>247000</v>
      </c>
      <c r="P69" s="417">
        <f t="shared" si="1"/>
        <v>0.247</v>
      </c>
      <c r="Q69" s="184"/>
    </row>
    <row r="70" spans="1:17" ht="21" customHeight="1">
      <c r="A70" s="332">
        <v>47</v>
      </c>
      <c r="B70" s="397" t="s">
        <v>119</v>
      </c>
      <c r="C70" s="398">
        <v>4902501</v>
      </c>
      <c r="D70" s="155" t="s">
        <v>12</v>
      </c>
      <c r="E70" s="119" t="s">
        <v>360</v>
      </c>
      <c r="F70" s="409">
        <v>1333.33</v>
      </c>
      <c r="G70" s="448">
        <v>996673</v>
      </c>
      <c r="H70" s="449">
        <v>996701</v>
      </c>
      <c r="I70" s="414">
        <f t="shared" si="2"/>
        <v>-28</v>
      </c>
      <c r="J70" s="414">
        <f t="shared" si="3"/>
        <v>-37333.24</v>
      </c>
      <c r="K70" s="747">
        <f t="shared" si="0"/>
        <v>-0.03733324</v>
      </c>
      <c r="L70" s="448">
        <v>338</v>
      </c>
      <c r="M70" s="449">
        <v>268</v>
      </c>
      <c r="N70" s="417">
        <f t="shared" si="4"/>
        <v>70</v>
      </c>
      <c r="O70" s="417">
        <f t="shared" si="5"/>
        <v>93333.09999999999</v>
      </c>
      <c r="P70" s="748">
        <f t="shared" si="1"/>
        <v>0.09333309999999999</v>
      </c>
      <c r="Q70" s="184"/>
    </row>
    <row r="71" spans="1:17" ht="21" customHeight="1">
      <c r="A71" s="332"/>
      <c r="B71" s="399" t="s">
        <v>181</v>
      </c>
      <c r="C71" s="398"/>
      <c r="D71" s="155"/>
      <c r="E71" s="155"/>
      <c r="F71" s="409"/>
      <c r="G71" s="626"/>
      <c r="H71" s="625"/>
      <c r="I71" s="417"/>
      <c r="J71" s="417"/>
      <c r="K71" s="417"/>
      <c r="L71" s="418"/>
      <c r="M71" s="417"/>
      <c r="N71" s="417"/>
      <c r="O71" s="417"/>
      <c r="P71" s="417"/>
      <c r="Q71" s="184"/>
    </row>
    <row r="72" spans="1:17" ht="21" customHeight="1">
      <c r="A72" s="332">
        <v>48</v>
      </c>
      <c r="B72" s="397" t="s">
        <v>38</v>
      </c>
      <c r="C72" s="398">
        <v>4864990</v>
      </c>
      <c r="D72" s="155" t="s">
        <v>12</v>
      </c>
      <c r="E72" s="119" t="s">
        <v>360</v>
      </c>
      <c r="F72" s="409">
        <v>-1000</v>
      </c>
      <c r="G72" s="448">
        <v>3417</v>
      </c>
      <c r="H72" s="449">
        <v>3736</v>
      </c>
      <c r="I72" s="417">
        <f t="shared" si="2"/>
        <v>-319</v>
      </c>
      <c r="J72" s="417">
        <f t="shared" si="3"/>
        <v>319000</v>
      </c>
      <c r="K72" s="417">
        <f t="shared" si="0"/>
        <v>0.319</v>
      </c>
      <c r="L72" s="448">
        <v>978230</v>
      </c>
      <c r="M72" s="449">
        <v>978234</v>
      </c>
      <c r="N72" s="417">
        <f t="shared" si="4"/>
        <v>-4</v>
      </c>
      <c r="O72" s="417">
        <f t="shared" si="5"/>
        <v>4000</v>
      </c>
      <c r="P72" s="417">
        <f t="shared" si="1"/>
        <v>0.004</v>
      </c>
      <c r="Q72" s="184"/>
    </row>
    <row r="73" spans="1:17" ht="21" customHeight="1">
      <c r="A73" s="332">
        <v>49</v>
      </c>
      <c r="B73" s="397" t="s">
        <v>182</v>
      </c>
      <c r="C73" s="398">
        <v>4864991</v>
      </c>
      <c r="D73" s="155" t="s">
        <v>12</v>
      </c>
      <c r="E73" s="119" t="s">
        <v>360</v>
      </c>
      <c r="F73" s="409">
        <v>-1000</v>
      </c>
      <c r="G73" s="448">
        <v>998913</v>
      </c>
      <c r="H73" s="449">
        <v>999049</v>
      </c>
      <c r="I73" s="417">
        <f t="shared" si="2"/>
        <v>-136</v>
      </c>
      <c r="J73" s="417">
        <f t="shared" si="3"/>
        <v>136000</v>
      </c>
      <c r="K73" s="417">
        <f t="shared" si="0"/>
        <v>0.136</v>
      </c>
      <c r="L73" s="448">
        <v>987364</v>
      </c>
      <c r="M73" s="449">
        <v>987938</v>
      </c>
      <c r="N73" s="417">
        <f t="shared" si="4"/>
        <v>-574</v>
      </c>
      <c r="O73" s="417">
        <f t="shared" si="5"/>
        <v>574000</v>
      </c>
      <c r="P73" s="417">
        <f t="shared" si="1"/>
        <v>0.574</v>
      </c>
      <c r="Q73" s="184"/>
    </row>
    <row r="74" spans="1:17" ht="21" customHeight="1">
      <c r="A74" s="332"/>
      <c r="B74" s="404" t="s">
        <v>28</v>
      </c>
      <c r="C74" s="365"/>
      <c r="D74" s="66"/>
      <c r="E74" s="66"/>
      <c r="F74" s="409"/>
      <c r="G74" s="626"/>
      <c r="H74" s="625"/>
      <c r="I74" s="417"/>
      <c r="J74" s="417"/>
      <c r="K74" s="417"/>
      <c r="L74" s="418"/>
      <c r="M74" s="417"/>
      <c r="N74" s="417"/>
      <c r="O74" s="417"/>
      <c r="P74" s="417"/>
      <c r="Q74" s="184"/>
    </row>
    <row r="75" spans="1:17" ht="21" customHeight="1">
      <c r="A75" s="332">
        <v>50</v>
      </c>
      <c r="B75" s="110" t="s">
        <v>83</v>
      </c>
      <c r="C75" s="365">
        <v>4865092</v>
      </c>
      <c r="D75" s="66" t="s">
        <v>12</v>
      </c>
      <c r="E75" s="119" t="s">
        <v>360</v>
      </c>
      <c r="F75" s="409">
        <v>100</v>
      </c>
      <c r="G75" s="448">
        <v>8619</v>
      </c>
      <c r="H75" s="449">
        <v>8417</v>
      </c>
      <c r="I75" s="417">
        <f t="shared" si="2"/>
        <v>202</v>
      </c>
      <c r="J75" s="417">
        <f t="shared" si="3"/>
        <v>20200</v>
      </c>
      <c r="K75" s="417">
        <f t="shared" si="0"/>
        <v>0.0202</v>
      </c>
      <c r="L75" s="448">
        <v>11973</v>
      </c>
      <c r="M75" s="449">
        <v>11969</v>
      </c>
      <c r="N75" s="417">
        <f t="shared" si="4"/>
        <v>4</v>
      </c>
      <c r="O75" s="417">
        <f t="shared" si="5"/>
        <v>400</v>
      </c>
      <c r="P75" s="417">
        <f t="shared" si="1"/>
        <v>0.0004</v>
      </c>
      <c r="Q75" s="184"/>
    </row>
    <row r="76" spans="1:17" ht="21" customHeight="1">
      <c r="A76" s="332"/>
      <c r="B76" s="399" t="s">
        <v>49</v>
      </c>
      <c r="C76" s="398"/>
      <c r="D76" s="155"/>
      <c r="E76" s="155"/>
      <c r="F76" s="409"/>
      <c r="G76" s="626"/>
      <c r="H76" s="625"/>
      <c r="I76" s="417"/>
      <c r="J76" s="417"/>
      <c r="K76" s="417"/>
      <c r="L76" s="418"/>
      <c r="M76" s="417"/>
      <c r="N76" s="417"/>
      <c r="O76" s="417"/>
      <c r="P76" s="417"/>
      <c r="Q76" s="184"/>
    </row>
    <row r="77" spans="1:17" ht="21" customHeight="1">
      <c r="A77" s="332">
        <v>51</v>
      </c>
      <c r="B77" s="397" t="s">
        <v>361</v>
      </c>
      <c r="C77" s="398">
        <v>4864792</v>
      </c>
      <c r="D77" s="155" t="s">
        <v>12</v>
      </c>
      <c r="E77" s="119" t="s">
        <v>360</v>
      </c>
      <c r="F77" s="409">
        <v>100</v>
      </c>
      <c r="G77" s="448">
        <v>37699</v>
      </c>
      <c r="H77" s="449">
        <v>37972</v>
      </c>
      <c r="I77" s="417">
        <f t="shared" si="2"/>
        <v>-273</v>
      </c>
      <c r="J77" s="417">
        <f t="shared" si="3"/>
        <v>-27300</v>
      </c>
      <c r="K77" s="417">
        <f t="shared" si="0"/>
        <v>-0.0273</v>
      </c>
      <c r="L77" s="448">
        <v>146952</v>
      </c>
      <c r="M77" s="449">
        <v>146953</v>
      </c>
      <c r="N77" s="417">
        <f t="shared" si="4"/>
        <v>-1</v>
      </c>
      <c r="O77" s="417">
        <f t="shared" si="5"/>
        <v>-100</v>
      </c>
      <c r="P77" s="417">
        <f t="shared" si="1"/>
        <v>-0.0001</v>
      </c>
      <c r="Q77" s="184"/>
    </row>
    <row r="78" spans="1:17" ht="21" customHeight="1">
      <c r="A78" s="405"/>
      <c r="B78" s="404" t="s">
        <v>322</v>
      </c>
      <c r="C78" s="398"/>
      <c r="D78" s="155"/>
      <c r="E78" s="155"/>
      <c r="F78" s="409"/>
      <c r="G78" s="626"/>
      <c r="H78" s="625"/>
      <c r="I78" s="417"/>
      <c r="J78" s="417"/>
      <c r="K78" s="417"/>
      <c r="L78" s="418"/>
      <c r="M78" s="417"/>
      <c r="N78" s="417"/>
      <c r="O78" s="417"/>
      <c r="P78" s="417"/>
      <c r="Q78" s="184"/>
    </row>
    <row r="79" spans="1:17" ht="21" customHeight="1">
      <c r="A79" s="332">
        <v>52</v>
      </c>
      <c r="B79" s="546" t="s">
        <v>364</v>
      </c>
      <c r="C79" s="398">
        <v>4865170</v>
      </c>
      <c r="D79" s="119" t="s">
        <v>12</v>
      </c>
      <c r="E79" s="119" t="s">
        <v>360</v>
      </c>
      <c r="F79" s="409">
        <v>1000</v>
      </c>
      <c r="G79" s="448">
        <v>0</v>
      </c>
      <c r="H79" s="449">
        <v>0</v>
      </c>
      <c r="I79" s="417">
        <f t="shared" si="2"/>
        <v>0</v>
      </c>
      <c r="J79" s="417">
        <f t="shared" si="3"/>
        <v>0</v>
      </c>
      <c r="K79" s="417">
        <f t="shared" si="0"/>
        <v>0</v>
      </c>
      <c r="L79" s="448">
        <v>999972</v>
      </c>
      <c r="M79" s="449">
        <v>999972</v>
      </c>
      <c r="N79" s="417">
        <f t="shared" si="4"/>
        <v>0</v>
      </c>
      <c r="O79" s="417">
        <f t="shared" si="5"/>
        <v>0</v>
      </c>
      <c r="P79" s="417">
        <f t="shared" si="1"/>
        <v>0</v>
      </c>
      <c r="Q79" s="184"/>
    </row>
    <row r="80" spans="1:17" ht="21" customHeight="1">
      <c r="A80" s="332"/>
      <c r="B80" s="404" t="s">
        <v>37</v>
      </c>
      <c r="C80" s="442"/>
      <c r="D80" s="471"/>
      <c r="E80" s="431"/>
      <c r="F80" s="442"/>
      <c r="G80" s="624"/>
      <c r="H80" s="625"/>
      <c r="I80" s="449"/>
      <c r="J80" s="449"/>
      <c r="K80" s="450"/>
      <c r="L80" s="448"/>
      <c r="M80" s="449"/>
      <c r="N80" s="449"/>
      <c r="O80" s="449"/>
      <c r="P80" s="450"/>
      <c r="Q80" s="184"/>
    </row>
    <row r="81" spans="1:17" ht="21" customHeight="1">
      <c r="A81" s="332">
        <v>53</v>
      </c>
      <c r="B81" s="546" t="s">
        <v>376</v>
      </c>
      <c r="C81" s="442">
        <v>4864961</v>
      </c>
      <c r="D81" s="470" t="s">
        <v>12</v>
      </c>
      <c r="E81" s="431" t="s">
        <v>360</v>
      </c>
      <c r="F81" s="442">
        <v>1000</v>
      </c>
      <c r="G81" s="448">
        <v>969274</v>
      </c>
      <c r="H81" s="449">
        <v>971981</v>
      </c>
      <c r="I81" s="449">
        <f>G81-H81</f>
        <v>-2707</v>
      </c>
      <c r="J81" s="449">
        <f>$F81*I81</f>
        <v>-2707000</v>
      </c>
      <c r="K81" s="450">
        <f>J81/1000000</f>
        <v>-2.707</v>
      </c>
      <c r="L81" s="448">
        <v>992481</v>
      </c>
      <c r="M81" s="449">
        <v>992481</v>
      </c>
      <c r="N81" s="449">
        <f>L81-M81</f>
        <v>0</v>
      </c>
      <c r="O81" s="449">
        <f>$F81*N81</f>
        <v>0</v>
      </c>
      <c r="P81" s="450">
        <f>O81/1000000</f>
        <v>0</v>
      </c>
      <c r="Q81" s="184"/>
    </row>
    <row r="82" spans="1:17" ht="21" customHeight="1">
      <c r="A82" s="332"/>
      <c r="B82" s="404" t="s">
        <v>194</v>
      </c>
      <c r="C82" s="442"/>
      <c r="D82" s="470"/>
      <c r="E82" s="431"/>
      <c r="F82" s="442"/>
      <c r="G82" s="632"/>
      <c r="H82" s="631"/>
      <c r="I82" s="449"/>
      <c r="J82" s="449"/>
      <c r="K82" s="449"/>
      <c r="L82" s="451"/>
      <c r="M82" s="452"/>
      <c r="N82" s="449"/>
      <c r="O82" s="449"/>
      <c r="P82" s="449"/>
      <c r="Q82" s="184"/>
    </row>
    <row r="83" spans="1:17" ht="21" customHeight="1">
      <c r="A83" s="332">
        <v>54</v>
      </c>
      <c r="B83" s="397" t="s">
        <v>378</v>
      </c>
      <c r="C83" s="442">
        <v>4902586</v>
      </c>
      <c r="D83" s="470" t="s">
        <v>12</v>
      </c>
      <c r="E83" s="431" t="s">
        <v>360</v>
      </c>
      <c r="F83" s="442">
        <v>100</v>
      </c>
      <c r="G83" s="448"/>
      <c r="H83" s="449"/>
      <c r="I83" s="449">
        <f>G83-H83</f>
        <v>0</v>
      </c>
      <c r="J83" s="449">
        <f>$F83*I83</f>
        <v>0</v>
      </c>
      <c r="K83" s="450">
        <f>J83/1000000</f>
        <v>0</v>
      </c>
      <c r="L83" s="448"/>
      <c r="M83" s="449"/>
      <c r="N83" s="449">
        <f>L83-M83</f>
        <v>0</v>
      </c>
      <c r="O83" s="449">
        <f>$F83*N83</f>
        <v>0</v>
      </c>
      <c r="P83" s="450">
        <f>O83/1000000</f>
        <v>0</v>
      </c>
      <c r="Q83" s="184" t="s">
        <v>423</v>
      </c>
    </row>
    <row r="84" spans="1:17" ht="21" customHeight="1">
      <c r="A84" s="332">
        <v>55</v>
      </c>
      <c r="B84" s="397" t="s">
        <v>379</v>
      </c>
      <c r="C84" s="442">
        <v>4902587</v>
      </c>
      <c r="D84" s="470" t="s">
        <v>12</v>
      </c>
      <c r="E84" s="431" t="s">
        <v>360</v>
      </c>
      <c r="F84" s="442">
        <v>100</v>
      </c>
      <c r="G84" s="448"/>
      <c r="H84" s="449"/>
      <c r="I84" s="449">
        <f>G84-H84</f>
        <v>0</v>
      </c>
      <c r="J84" s="449">
        <f>$F84*I84</f>
        <v>0</v>
      </c>
      <c r="K84" s="450">
        <f>J84/1000000</f>
        <v>0</v>
      </c>
      <c r="L84" s="448"/>
      <c r="M84" s="449"/>
      <c r="N84" s="449">
        <f>L84-M84</f>
        <v>0</v>
      </c>
      <c r="O84" s="449">
        <f>$F84*N84</f>
        <v>0</v>
      </c>
      <c r="P84" s="450">
        <f>O84/1000000</f>
        <v>0</v>
      </c>
      <c r="Q84" s="184" t="s">
        <v>423</v>
      </c>
    </row>
    <row r="85" spans="1:17" ht="21" customHeight="1" thickBot="1">
      <c r="A85" s="120"/>
      <c r="B85" s="322"/>
      <c r="C85" s="239"/>
      <c r="D85" s="320"/>
      <c r="E85" s="320"/>
      <c r="F85" s="410"/>
      <c r="G85" s="429"/>
      <c r="H85" s="426"/>
      <c r="I85" s="427"/>
      <c r="J85" s="427"/>
      <c r="K85" s="427"/>
      <c r="L85" s="430"/>
      <c r="M85" s="427"/>
      <c r="N85" s="427"/>
      <c r="O85" s="427"/>
      <c r="P85" s="427"/>
      <c r="Q85" s="185"/>
    </row>
    <row r="86" spans="3:16" ht="17.25" thickTop="1">
      <c r="C86" s="95"/>
      <c r="D86" s="95"/>
      <c r="E86" s="95"/>
      <c r="F86" s="411"/>
      <c r="L86" s="19"/>
      <c r="M86" s="19"/>
      <c r="N86" s="19"/>
      <c r="O86" s="19"/>
      <c r="P86" s="19"/>
    </row>
    <row r="87" spans="1:16" ht="28.5" customHeight="1">
      <c r="A87" s="233" t="s">
        <v>326</v>
      </c>
      <c r="C87" s="69"/>
      <c r="D87" s="95"/>
      <c r="E87" s="95"/>
      <c r="F87" s="411"/>
      <c r="K87" s="238">
        <f>SUM(K8:K85)</f>
        <v>10.876400684</v>
      </c>
      <c r="L87" s="96"/>
      <c r="M87" s="96"/>
      <c r="N87" s="96"/>
      <c r="O87" s="96"/>
      <c r="P87" s="238">
        <f>SUM(P8:P85)</f>
        <v>7.317832917999998</v>
      </c>
    </row>
    <row r="88" spans="3:16" ht="16.5">
      <c r="C88" s="95"/>
      <c r="D88" s="95"/>
      <c r="E88" s="95"/>
      <c r="F88" s="411"/>
      <c r="L88" s="19"/>
      <c r="M88" s="19"/>
      <c r="N88" s="19"/>
      <c r="O88" s="19"/>
      <c r="P88" s="19"/>
    </row>
    <row r="89" spans="1:17" ht="24" thickBot="1">
      <c r="A89" s="537" t="s">
        <v>202</v>
      </c>
      <c r="C89" s="95"/>
      <c r="D89" s="95"/>
      <c r="E89" s="95"/>
      <c r="F89" s="411"/>
      <c r="G89" s="21"/>
      <c r="H89" s="21"/>
      <c r="I89" s="58" t="s">
        <v>414</v>
      </c>
      <c r="J89" s="21"/>
      <c r="K89" s="21"/>
      <c r="L89" s="23"/>
      <c r="M89" s="23"/>
      <c r="N89" s="58" t="s">
        <v>415</v>
      </c>
      <c r="O89" s="23"/>
      <c r="P89" s="23"/>
      <c r="Q89" s="547" t="str">
        <f>NDPL!$Q$1</f>
        <v>OCTOBER-2012</v>
      </c>
    </row>
    <row r="90" spans="1:17" ht="39.75" thickBot="1" thickTop="1">
      <c r="A90" s="43" t="s">
        <v>8</v>
      </c>
      <c r="B90" s="40" t="s">
        <v>9</v>
      </c>
      <c r="C90" s="41" t="s">
        <v>1</v>
      </c>
      <c r="D90" s="41" t="s">
        <v>2</v>
      </c>
      <c r="E90" s="41" t="s">
        <v>3</v>
      </c>
      <c r="F90" s="412" t="s">
        <v>10</v>
      </c>
      <c r="G90" s="43" t="str">
        <f>NDPL!G5</f>
        <v>FINAL READING 01/11/12</v>
      </c>
      <c r="H90" s="41" t="str">
        <f>NDPL!H5</f>
        <v>INTIAL READING 01/10/12</v>
      </c>
      <c r="I90" s="41" t="s">
        <v>4</v>
      </c>
      <c r="J90" s="41" t="s">
        <v>5</v>
      </c>
      <c r="K90" s="41" t="s">
        <v>6</v>
      </c>
      <c r="L90" s="43" t="str">
        <f>NDPL!G5</f>
        <v>FINAL READING 01/11/12</v>
      </c>
      <c r="M90" s="41" t="str">
        <f>NDPL!H5</f>
        <v>INTIAL READING 01/10/12</v>
      </c>
      <c r="N90" s="41" t="s">
        <v>4</v>
      </c>
      <c r="O90" s="41" t="s">
        <v>5</v>
      </c>
      <c r="P90" s="41" t="s">
        <v>6</v>
      </c>
      <c r="Q90" s="42" t="s">
        <v>323</v>
      </c>
    </row>
    <row r="91" spans="3:16" ht="18" thickBot="1" thickTop="1">
      <c r="C91" s="95"/>
      <c r="D91" s="95"/>
      <c r="E91" s="95"/>
      <c r="F91" s="411"/>
      <c r="L91" s="19"/>
      <c r="M91" s="19"/>
      <c r="N91" s="19"/>
      <c r="O91" s="19"/>
      <c r="P91" s="19"/>
    </row>
    <row r="92" spans="1:17" ht="18" customHeight="1" thickTop="1">
      <c r="A92" s="480"/>
      <c r="B92" s="481" t="s">
        <v>183</v>
      </c>
      <c r="C92" s="422"/>
      <c r="D92" s="116"/>
      <c r="E92" s="116"/>
      <c r="F92" s="413"/>
      <c r="G92" s="65"/>
      <c r="H92" s="27"/>
      <c r="I92" s="27"/>
      <c r="J92" s="27"/>
      <c r="K92" s="37"/>
      <c r="L92" s="105"/>
      <c r="M92" s="28"/>
      <c r="N92" s="28"/>
      <c r="O92" s="28"/>
      <c r="P92" s="29"/>
      <c r="Q92" s="183"/>
    </row>
    <row r="93" spans="1:17" ht="18">
      <c r="A93" s="421">
        <v>1</v>
      </c>
      <c r="B93" s="482" t="s">
        <v>184</v>
      </c>
      <c r="C93" s="442">
        <v>4865143</v>
      </c>
      <c r="D93" s="155" t="s">
        <v>12</v>
      </c>
      <c r="E93" s="119" t="s">
        <v>360</v>
      </c>
      <c r="F93" s="414">
        <v>-100</v>
      </c>
      <c r="G93" s="448">
        <v>11567</v>
      </c>
      <c r="H93" s="449">
        <v>9962</v>
      </c>
      <c r="I93" s="387">
        <f>G93-H93</f>
        <v>1605</v>
      </c>
      <c r="J93" s="387">
        <f>$F93*I93</f>
        <v>-160500</v>
      </c>
      <c r="K93" s="387">
        <f aca="true" t="shared" si="6" ref="K93:K140">J93/1000000</f>
        <v>-0.1605</v>
      </c>
      <c r="L93" s="448">
        <v>890709</v>
      </c>
      <c r="M93" s="449">
        <v>887476</v>
      </c>
      <c r="N93" s="387">
        <f>L93-M93</f>
        <v>3233</v>
      </c>
      <c r="O93" s="387">
        <f>$F93*N93</f>
        <v>-323300</v>
      </c>
      <c r="P93" s="387">
        <f aca="true" t="shared" si="7" ref="P93:P140">O93/1000000</f>
        <v>-0.3233</v>
      </c>
      <c r="Q93" s="589"/>
    </row>
    <row r="94" spans="1:17" ht="18" customHeight="1">
      <c r="A94" s="421"/>
      <c r="B94" s="483" t="s">
        <v>43</v>
      </c>
      <c r="C94" s="442"/>
      <c r="D94" s="155"/>
      <c r="E94" s="155"/>
      <c r="F94" s="414"/>
      <c r="G94" s="626"/>
      <c r="H94" s="625"/>
      <c r="I94" s="387"/>
      <c r="J94" s="387"/>
      <c r="K94" s="387"/>
      <c r="L94" s="338"/>
      <c r="M94" s="387"/>
      <c r="N94" s="387"/>
      <c r="O94" s="387"/>
      <c r="P94" s="387"/>
      <c r="Q94" s="406"/>
    </row>
    <row r="95" spans="1:17" ht="18" customHeight="1">
      <c r="A95" s="421"/>
      <c r="B95" s="483" t="s">
        <v>121</v>
      </c>
      <c r="C95" s="442"/>
      <c r="D95" s="155"/>
      <c r="E95" s="155"/>
      <c r="F95" s="414"/>
      <c r="G95" s="626"/>
      <c r="H95" s="625"/>
      <c r="I95" s="387"/>
      <c r="J95" s="387"/>
      <c r="K95" s="387"/>
      <c r="L95" s="338"/>
      <c r="M95" s="387"/>
      <c r="N95" s="387"/>
      <c r="O95" s="387"/>
      <c r="P95" s="387"/>
      <c r="Q95" s="406"/>
    </row>
    <row r="96" spans="1:17" ht="18" customHeight="1">
      <c r="A96" s="421">
        <v>2</v>
      </c>
      <c r="B96" s="482" t="s">
        <v>122</v>
      </c>
      <c r="C96" s="442">
        <v>4865134</v>
      </c>
      <c r="D96" s="155" t="s">
        <v>12</v>
      </c>
      <c r="E96" s="119" t="s">
        <v>360</v>
      </c>
      <c r="F96" s="414">
        <v>-100</v>
      </c>
      <c r="G96" s="448">
        <v>99658</v>
      </c>
      <c r="H96" s="449">
        <v>97323</v>
      </c>
      <c r="I96" s="387">
        <f aca="true" t="shared" si="8" ref="I96:I140">G96-H96</f>
        <v>2335</v>
      </c>
      <c r="J96" s="387">
        <f aca="true" t="shared" si="9" ref="J96:J140">$F96*I96</f>
        <v>-233500</v>
      </c>
      <c r="K96" s="387">
        <f t="shared" si="6"/>
        <v>-0.2335</v>
      </c>
      <c r="L96" s="448">
        <v>1623</v>
      </c>
      <c r="M96" s="449">
        <v>1620</v>
      </c>
      <c r="N96" s="387">
        <f aca="true" t="shared" si="10" ref="N96:N140">L96-M96</f>
        <v>3</v>
      </c>
      <c r="O96" s="387">
        <f aca="true" t="shared" si="11" ref="O96:O140">$F96*N96</f>
        <v>-300</v>
      </c>
      <c r="P96" s="387">
        <f t="shared" si="7"/>
        <v>-0.0003</v>
      </c>
      <c r="Q96" s="406"/>
    </row>
    <row r="97" spans="1:17" ht="18" customHeight="1">
      <c r="A97" s="421">
        <v>3</v>
      </c>
      <c r="B97" s="419" t="s">
        <v>123</v>
      </c>
      <c r="C97" s="442">
        <v>4865135</v>
      </c>
      <c r="D97" s="106" t="s">
        <v>12</v>
      </c>
      <c r="E97" s="119" t="s">
        <v>360</v>
      </c>
      <c r="F97" s="414">
        <v>-100</v>
      </c>
      <c r="G97" s="448">
        <v>64874</v>
      </c>
      <c r="H97" s="449">
        <v>64666</v>
      </c>
      <c r="I97" s="387">
        <f t="shared" si="8"/>
        <v>208</v>
      </c>
      <c r="J97" s="387">
        <f t="shared" si="9"/>
        <v>-20800</v>
      </c>
      <c r="K97" s="387">
        <f t="shared" si="6"/>
        <v>-0.0208</v>
      </c>
      <c r="L97" s="448">
        <v>131</v>
      </c>
      <c r="M97" s="449">
        <v>95</v>
      </c>
      <c r="N97" s="387">
        <f t="shared" si="10"/>
        <v>36</v>
      </c>
      <c r="O97" s="387">
        <f t="shared" si="11"/>
        <v>-3600</v>
      </c>
      <c r="P97" s="387">
        <f t="shared" si="7"/>
        <v>-0.0036</v>
      </c>
      <c r="Q97" s="406"/>
    </row>
    <row r="98" spans="1:17" ht="18" customHeight="1">
      <c r="A98" s="421">
        <v>4</v>
      </c>
      <c r="B98" s="482" t="s">
        <v>185</v>
      </c>
      <c r="C98" s="442">
        <v>4864804</v>
      </c>
      <c r="D98" s="155" t="s">
        <v>12</v>
      </c>
      <c r="E98" s="119" t="s">
        <v>360</v>
      </c>
      <c r="F98" s="414">
        <v>-100</v>
      </c>
      <c r="G98" s="448">
        <v>998819</v>
      </c>
      <c r="H98" s="449">
        <v>998936</v>
      </c>
      <c r="I98" s="387">
        <f t="shared" si="8"/>
        <v>-117</v>
      </c>
      <c r="J98" s="387">
        <f t="shared" si="9"/>
        <v>11700</v>
      </c>
      <c r="K98" s="387">
        <f t="shared" si="6"/>
        <v>0.0117</v>
      </c>
      <c r="L98" s="448">
        <v>999959</v>
      </c>
      <c r="M98" s="449">
        <v>999890</v>
      </c>
      <c r="N98" s="387">
        <f t="shared" si="10"/>
        <v>69</v>
      </c>
      <c r="O98" s="387">
        <f t="shared" si="11"/>
        <v>-6900</v>
      </c>
      <c r="P98" s="387">
        <f t="shared" si="7"/>
        <v>-0.0069</v>
      </c>
      <c r="Q98" s="406"/>
    </row>
    <row r="99" spans="1:17" ht="18" customHeight="1">
      <c r="A99" s="421">
        <v>5</v>
      </c>
      <c r="B99" s="482" t="s">
        <v>186</v>
      </c>
      <c r="C99" s="442">
        <v>4865163</v>
      </c>
      <c r="D99" s="155" t="s">
        <v>12</v>
      </c>
      <c r="E99" s="119" t="s">
        <v>360</v>
      </c>
      <c r="F99" s="414">
        <v>-100</v>
      </c>
      <c r="G99" s="448">
        <v>998557</v>
      </c>
      <c r="H99" s="449">
        <v>998718</v>
      </c>
      <c r="I99" s="387">
        <f t="shared" si="8"/>
        <v>-161</v>
      </c>
      <c r="J99" s="387">
        <f t="shared" si="9"/>
        <v>16100</v>
      </c>
      <c r="K99" s="387">
        <f t="shared" si="6"/>
        <v>0.0161</v>
      </c>
      <c r="L99" s="448">
        <v>999920</v>
      </c>
      <c r="M99" s="449">
        <v>999926</v>
      </c>
      <c r="N99" s="387">
        <f t="shared" si="10"/>
        <v>-6</v>
      </c>
      <c r="O99" s="387">
        <f t="shared" si="11"/>
        <v>600</v>
      </c>
      <c r="P99" s="387">
        <f t="shared" si="7"/>
        <v>0.0006</v>
      </c>
      <c r="Q99" s="406"/>
    </row>
    <row r="100" spans="1:17" ht="18" customHeight="1">
      <c r="A100" s="421"/>
      <c r="B100" s="484" t="s">
        <v>187</v>
      </c>
      <c r="C100" s="442"/>
      <c r="D100" s="106"/>
      <c r="E100" s="106"/>
      <c r="F100" s="414"/>
      <c r="G100" s="626"/>
      <c r="H100" s="625"/>
      <c r="I100" s="387"/>
      <c r="J100" s="387"/>
      <c r="K100" s="387"/>
      <c r="L100" s="338"/>
      <c r="M100" s="387"/>
      <c r="N100" s="387"/>
      <c r="O100" s="387"/>
      <c r="P100" s="387"/>
      <c r="Q100" s="406"/>
    </row>
    <row r="101" spans="1:17" ht="18" customHeight="1">
      <c r="A101" s="421"/>
      <c r="B101" s="484" t="s">
        <v>112</v>
      </c>
      <c r="C101" s="442"/>
      <c r="D101" s="106"/>
      <c r="E101" s="106"/>
      <c r="F101" s="414"/>
      <c r="G101" s="626"/>
      <c r="H101" s="625"/>
      <c r="I101" s="387"/>
      <c r="J101" s="387"/>
      <c r="K101" s="387"/>
      <c r="L101" s="338"/>
      <c r="M101" s="387"/>
      <c r="N101" s="387"/>
      <c r="O101" s="387"/>
      <c r="P101" s="387"/>
      <c r="Q101" s="406"/>
    </row>
    <row r="102" spans="1:17" ht="21.75" customHeight="1">
      <c r="A102" s="421">
        <v>6</v>
      </c>
      <c r="B102" s="482" t="s">
        <v>188</v>
      </c>
      <c r="C102" s="442">
        <v>4864845</v>
      </c>
      <c r="D102" s="155" t="s">
        <v>12</v>
      </c>
      <c r="E102" s="119" t="s">
        <v>360</v>
      </c>
      <c r="F102" s="414">
        <v>-1000</v>
      </c>
      <c r="G102" s="448">
        <v>684</v>
      </c>
      <c r="H102" s="449">
        <v>677</v>
      </c>
      <c r="I102" s="387">
        <f>G102-H102</f>
        <v>7</v>
      </c>
      <c r="J102" s="387">
        <f t="shared" si="9"/>
        <v>-7000</v>
      </c>
      <c r="K102" s="387">
        <f t="shared" si="6"/>
        <v>-0.007</v>
      </c>
      <c r="L102" s="448">
        <v>72514</v>
      </c>
      <c r="M102" s="449">
        <v>72531</v>
      </c>
      <c r="N102" s="387">
        <f>L102-M102</f>
        <v>-17</v>
      </c>
      <c r="O102" s="387">
        <f t="shared" si="11"/>
        <v>17000</v>
      </c>
      <c r="P102" s="387">
        <f t="shared" si="7"/>
        <v>0.017</v>
      </c>
      <c r="Q102" s="716"/>
    </row>
    <row r="103" spans="1:17" ht="18" customHeight="1">
      <c r="A103" s="421">
        <v>7</v>
      </c>
      <c r="B103" s="482" t="s">
        <v>189</v>
      </c>
      <c r="C103" s="442">
        <v>4864852</v>
      </c>
      <c r="D103" s="155" t="s">
        <v>12</v>
      </c>
      <c r="E103" s="119" t="s">
        <v>360</v>
      </c>
      <c r="F103" s="414">
        <v>-1000</v>
      </c>
      <c r="G103" s="448">
        <v>7996</v>
      </c>
      <c r="H103" s="449">
        <v>7956</v>
      </c>
      <c r="I103" s="387">
        <f t="shared" si="8"/>
        <v>40</v>
      </c>
      <c r="J103" s="387">
        <f t="shared" si="9"/>
        <v>-40000</v>
      </c>
      <c r="K103" s="387">
        <f t="shared" si="6"/>
        <v>-0.04</v>
      </c>
      <c r="L103" s="448">
        <v>2235</v>
      </c>
      <c r="M103" s="449">
        <v>2209</v>
      </c>
      <c r="N103" s="387">
        <f t="shared" si="10"/>
        <v>26</v>
      </c>
      <c r="O103" s="387">
        <f t="shared" si="11"/>
        <v>-26000</v>
      </c>
      <c r="P103" s="387">
        <f t="shared" si="7"/>
        <v>-0.026</v>
      </c>
      <c r="Q103" s="406"/>
    </row>
    <row r="104" spans="1:17" ht="18" customHeight="1">
      <c r="A104" s="421">
        <v>8</v>
      </c>
      <c r="B104" s="482" t="s">
        <v>190</v>
      </c>
      <c r="C104" s="442">
        <v>4865142</v>
      </c>
      <c r="D104" s="155" t="s">
        <v>12</v>
      </c>
      <c r="E104" s="119" t="s">
        <v>360</v>
      </c>
      <c r="F104" s="414">
        <v>-100</v>
      </c>
      <c r="G104" s="448">
        <v>861453</v>
      </c>
      <c r="H104" s="449">
        <v>856361</v>
      </c>
      <c r="I104" s="387">
        <f t="shared" si="8"/>
        <v>5092</v>
      </c>
      <c r="J104" s="387">
        <f t="shared" si="9"/>
        <v>-509200</v>
      </c>
      <c r="K104" s="387">
        <f t="shared" si="6"/>
        <v>-0.5092</v>
      </c>
      <c r="L104" s="448">
        <v>54401</v>
      </c>
      <c r="M104" s="449">
        <v>53877</v>
      </c>
      <c r="N104" s="387">
        <f t="shared" si="10"/>
        <v>524</v>
      </c>
      <c r="O104" s="387">
        <f t="shared" si="11"/>
        <v>-52400</v>
      </c>
      <c r="P104" s="387">
        <f t="shared" si="7"/>
        <v>-0.0524</v>
      </c>
      <c r="Q104" s="406"/>
    </row>
    <row r="105" spans="1:17" ht="18" customHeight="1">
      <c r="A105" s="421"/>
      <c r="B105" s="483" t="s">
        <v>112</v>
      </c>
      <c r="C105" s="442"/>
      <c r="D105" s="155"/>
      <c r="E105" s="155"/>
      <c r="F105" s="414"/>
      <c r="G105" s="626"/>
      <c r="H105" s="625"/>
      <c r="I105" s="387"/>
      <c r="J105" s="387"/>
      <c r="K105" s="387"/>
      <c r="L105" s="338"/>
      <c r="M105" s="387"/>
      <c r="N105" s="387"/>
      <c r="O105" s="387"/>
      <c r="P105" s="387"/>
      <c r="Q105" s="406"/>
    </row>
    <row r="106" spans="1:17" ht="18" customHeight="1">
      <c r="A106" s="421">
        <v>9</v>
      </c>
      <c r="B106" s="482" t="s">
        <v>191</v>
      </c>
      <c r="C106" s="442">
        <v>4865093</v>
      </c>
      <c r="D106" s="155" t="s">
        <v>12</v>
      </c>
      <c r="E106" s="119" t="s">
        <v>360</v>
      </c>
      <c r="F106" s="414">
        <v>-100</v>
      </c>
      <c r="G106" s="448">
        <v>43712</v>
      </c>
      <c r="H106" s="449">
        <v>40865</v>
      </c>
      <c r="I106" s="387">
        <f t="shared" si="8"/>
        <v>2847</v>
      </c>
      <c r="J106" s="387">
        <f t="shared" si="9"/>
        <v>-284700</v>
      </c>
      <c r="K106" s="387">
        <f t="shared" si="6"/>
        <v>-0.2847</v>
      </c>
      <c r="L106" s="448">
        <v>54002</v>
      </c>
      <c r="M106" s="449">
        <v>53892</v>
      </c>
      <c r="N106" s="387">
        <f t="shared" si="10"/>
        <v>110</v>
      </c>
      <c r="O106" s="387">
        <f t="shared" si="11"/>
        <v>-11000</v>
      </c>
      <c r="P106" s="387">
        <f t="shared" si="7"/>
        <v>-0.011</v>
      </c>
      <c r="Q106" s="406"/>
    </row>
    <row r="107" spans="1:17" ht="18" customHeight="1">
      <c r="A107" s="421">
        <v>10</v>
      </c>
      <c r="B107" s="482" t="s">
        <v>192</v>
      </c>
      <c r="C107" s="442">
        <v>4865094</v>
      </c>
      <c r="D107" s="155" t="s">
        <v>12</v>
      </c>
      <c r="E107" s="119" t="s">
        <v>360</v>
      </c>
      <c r="F107" s="414">
        <v>-100</v>
      </c>
      <c r="G107" s="448">
        <v>35170</v>
      </c>
      <c r="H107" s="449">
        <v>32495</v>
      </c>
      <c r="I107" s="387">
        <f t="shared" si="8"/>
        <v>2675</v>
      </c>
      <c r="J107" s="387">
        <f t="shared" si="9"/>
        <v>-267500</v>
      </c>
      <c r="K107" s="387">
        <f t="shared" si="6"/>
        <v>-0.2675</v>
      </c>
      <c r="L107" s="448">
        <v>54640</v>
      </c>
      <c r="M107" s="449">
        <v>54631</v>
      </c>
      <c r="N107" s="387">
        <f t="shared" si="10"/>
        <v>9</v>
      </c>
      <c r="O107" s="387">
        <f t="shared" si="11"/>
        <v>-900</v>
      </c>
      <c r="P107" s="387">
        <f t="shared" si="7"/>
        <v>-0.0009</v>
      </c>
      <c r="Q107" s="406"/>
    </row>
    <row r="108" spans="1:17" ht="18">
      <c r="A108" s="699">
        <v>11</v>
      </c>
      <c r="B108" s="700" t="s">
        <v>193</v>
      </c>
      <c r="C108" s="701">
        <v>4865144</v>
      </c>
      <c r="D108" s="197" t="s">
        <v>12</v>
      </c>
      <c r="E108" s="198" t="s">
        <v>360</v>
      </c>
      <c r="F108" s="702">
        <v>-200</v>
      </c>
      <c r="G108" s="703">
        <v>71637</v>
      </c>
      <c r="H108" s="704">
        <v>69728</v>
      </c>
      <c r="I108" s="378">
        <f>G108-H108</f>
        <v>1909</v>
      </c>
      <c r="J108" s="378">
        <f t="shared" si="9"/>
        <v>-381800</v>
      </c>
      <c r="K108" s="378">
        <f t="shared" si="6"/>
        <v>-0.3818</v>
      </c>
      <c r="L108" s="703">
        <v>105390</v>
      </c>
      <c r="M108" s="704">
        <v>105390</v>
      </c>
      <c r="N108" s="378">
        <f>L108-M108</f>
        <v>0</v>
      </c>
      <c r="O108" s="378">
        <f t="shared" si="11"/>
        <v>0</v>
      </c>
      <c r="P108" s="378">
        <f t="shared" si="7"/>
        <v>0</v>
      </c>
      <c r="Q108" s="698"/>
    </row>
    <row r="109" spans="1:17" ht="18" customHeight="1">
      <c r="A109" s="421"/>
      <c r="B109" s="484" t="s">
        <v>187</v>
      </c>
      <c r="C109" s="442"/>
      <c r="D109" s="106"/>
      <c r="E109" s="106"/>
      <c r="F109" s="407"/>
      <c r="G109" s="626"/>
      <c r="H109" s="625"/>
      <c r="I109" s="387"/>
      <c r="J109" s="387"/>
      <c r="K109" s="387"/>
      <c r="L109" s="338"/>
      <c r="M109" s="387"/>
      <c r="N109" s="387"/>
      <c r="O109" s="387"/>
      <c r="P109" s="387"/>
      <c r="Q109" s="406"/>
    </row>
    <row r="110" spans="1:17" ht="18" customHeight="1">
      <c r="A110" s="421"/>
      <c r="B110" s="483" t="s">
        <v>194</v>
      </c>
      <c r="C110" s="442"/>
      <c r="D110" s="155"/>
      <c r="E110" s="155"/>
      <c r="F110" s="407"/>
      <c r="G110" s="626"/>
      <c r="H110" s="625"/>
      <c r="I110" s="387"/>
      <c r="J110" s="387"/>
      <c r="K110" s="387"/>
      <c r="L110" s="338"/>
      <c r="M110" s="387"/>
      <c r="N110" s="387"/>
      <c r="O110" s="387"/>
      <c r="P110" s="387"/>
      <c r="Q110" s="406"/>
    </row>
    <row r="111" spans="1:17" ht="18" customHeight="1">
      <c r="A111" s="421">
        <v>12</v>
      </c>
      <c r="B111" s="482" t="s">
        <v>385</v>
      </c>
      <c r="C111" s="414">
        <v>4865122</v>
      </c>
      <c r="D111" s="106" t="s">
        <v>12</v>
      </c>
      <c r="E111" s="119" t="s">
        <v>360</v>
      </c>
      <c r="F111" s="414">
        <v>-100</v>
      </c>
      <c r="G111" s="448">
        <v>5221</v>
      </c>
      <c r="H111" s="449">
        <v>5252</v>
      </c>
      <c r="I111" s="387">
        <f>G111-H111</f>
        <v>-31</v>
      </c>
      <c r="J111" s="387">
        <f>$F111*I111</f>
        <v>3100</v>
      </c>
      <c r="K111" s="387">
        <f>J111/1000000</f>
        <v>0.0031</v>
      </c>
      <c r="L111" s="448">
        <v>763</v>
      </c>
      <c r="M111" s="449">
        <v>763</v>
      </c>
      <c r="N111" s="387">
        <f>L111-M111</f>
        <v>0</v>
      </c>
      <c r="O111" s="387">
        <f>$F111*N111</f>
        <v>0</v>
      </c>
      <c r="P111" s="387">
        <f>O111/1000000</f>
        <v>0</v>
      </c>
      <c r="Q111" s="707"/>
    </row>
    <row r="112" spans="1:17" ht="18" customHeight="1">
      <c r="A112" s="421">
        <v>13</v>
      </c>
      <c r="B112" s="482" t="s">
        <v>195</v>
      </c>
      <c r="C112" s="442">
        <v>4865132</v>
      </c>
      <c r="D112" s="155" t="s">
        <v>12</v>
      </c>
      <c r="E112" s="119" t="s">
        <v>360</v>
      </c>
      <c r="F112" s="414">
        <v>-100</v>
      </c>
      <c r="G112" s="448">
        <v>43906</v>
      </c>
      <c r="H112" s="449">
        <v>39096</v>
      </c>
      <c r="I112" s="387">
        <f t="shared" si="8"/>
        <v>4810</v>
      </c>
      <c r="J112" s="387">
        <f t="shared" si="9"/>
        <v>-481000</v>
      </c>
      <c r="K112" s="387">
        <f t="shared" si="6"/>
        <v>-0.481</v>
      </c>
      <c r="L112" s="448">
        <v>683143</v>
      </c>
      <c r="M112" s="449">
        <v>682462</v>
      </c>
      <c r="N112" s="387">
        <f t="shared" si="10"/>
        <v>681</v>
      </c>
      <c r="O112" s="387">
        <f t="shared" si="11"/>
        <v>-68100</v>
      </c>
      <c r="P112" s="387">
        <f t="shared" si="7"/>
        <v>-0.0681</v>
      </c>
      <c r="Q112" s="406"/>
    </row>
    <row r="113" spans="1:17" ht="18" customHeight="1">
      <c r="A113" s="421">
        <v>14</v>
      </c>
      <c r="B113" s="419" t="s">
        <v>196</v>
      </c>
      <c r="C113" s="442">
        <v>4864803</v>
      </c>
      <c r="D113" s="106" t="s">
        <v>12</v>
      </c>
      <c r="E113" s="119" t="s">
        <v>360</v>
      </c>
      <c r="F113" s="414">
        <v>-100</v>
      </c>
      <c r="G113" s="448">
        <v>113149</v>
      </c>
      <c r="H113" s="449">
        <v>111427</v>
      </c>
      <c r="I113" s="363">
        <f t="shared" si="8"/>
        <v>1722</v>
      </c>
      <c r="J113" s="363">
        <f t="shared" si="9"/>
        <v>-172200</v>
      </c>
      <c r="K113" s="363">
        <f t="shared" si="6"/>
        <v>-0.1722</v>
      </c>
      <c r="L113" s="448">
        <v>240787</v>
      </c>
      <c r="M113" s="449">
        <v>236134</v>
      </c>
      <c r="N113" s="387">
        <f t="shared" si="10"/>
        <v>4653</v>
      </c>
      <c r="O113" s="387">
        <f t="shared" si="11"/>
        <v>-465300</v>
      </c>
      <c r="P113" s="387">
        <f t="shared" si="7"/>
        <v>-0.4653</v>
      </c>
      <c r="Q113" s="406"/>
    </row>
    <row r="114" spans="1:17" ht="18" customHeight="1">
      <c r="A114" s="421"/>
      <c r="B114" s="483" t="s">
        <v>197</v>
      </c>
      <c r="C114" s="442"/>
      <c r="D114" s="155"/>
      <c r="E114" s="155"/>
      <c r="F114" s="414"/>
      <c r="G114" s="448"/>
      <c r="H114" s="449"/>
      <c r="I114" s="387"/>
      <c r="J114" s="387"/>
      <c r="K114" s="387"/>
      <c r="L114" s="338"/>
      <c r="M114" s="387"/>
      <c r="N114" s="387"/>
      <c r="O114" s="387"/>
      <c r="P114" s="387"/>
      <c r="Q114" s="406"/>
    </row>
    <row r="115" spans="1:17" ht="18" customHeight="1">
      <c r="A115" s="421">
        <v>15</v>
      </c>
      <c r="B115" s="419" t="s">
        <v>198</v>
      </c>
      <c r="C115" s="442">
        <v>4865133</v>
      </c>
      <c r="D115" s="106" t="s">
        <v>12</v>
      </c>
      <c r="E115" s="119" t="s">
        <v>360</v>
      </c>
      <c r="F115" s="414">
        <v>-100</v>
      </c>
      <c r="G115" s="448">
        <v>246397</v>
      </c>
      <c r="H115" s="449">
        <v>241123</v>
      </c>
      <c r="I115" s="387">
        <f t="shared" si="8"/>
        <v>5274</v>
      </c>
      <c r="J115" s="387">
        <f t="shared" si="9"/>
        <v>-527400</v>
      </c>
      <c r="K115" s="387">
        <f t="shared" si="6"/>
        <v>-0.5274</v>
      </c>
      <c r="L115" s="448">
        <v>39706</v>
      </c>
      <c r="M115" s="449">
        <v>39582</v>
      </c>
      <c r="N115" s="387">
        <f t="shared" si="10"/>
        <v>124</v>
      </c>
      <c r="O115" s="387">
        <f t="shared" si="11"/>
        <v>-12400</v>
      </c>
      <c r="P115" s="387">
        <f t="shared" si="7"/>
        <v>-0.0124</v>
      </c>
      <c r="Q115" s="406"/>
    </row>
    <row r="116" spans="1:17" ht="18" customHeight="1">
      <c r="A116" s="421"/>
      <c r="B116" s="484" t="s">
        <v>199</v>
      </c>
      <c r="C116" s="442"/>
      <c r="D116" s="106"/>
      <c r="E116" s="155"/>
      <c r="F116" s="414"/>
      <c r="G116" s="626"/>
      <c r="H116" s="625"/>
      <c r="I116" s="387"/>
      <c r="J116" s="387"/>
      <c r="K116" s="387"/>
      <c r="L116" s="338"/>
      <c r="M116" s="387"/>
      <c r="N116" s="387"/>
      <c r="O116" s="387"/>
      <c r="P116" s="387"/>
      <c r="Q116" s="406"/>
    </row>
    <row r="117" spans="1:17" ht="18" customHeight="1">
      <c r="A117" s="421">
        <v>16</v>
      </c>
      <c r="B117" s="419" t="s">
        <v>183</v>
      </c>
      <c r="C117" s="442">
        <v>4865076</v>
      </c>
      <c r="D117" s="106" t="s">
        <v>12</v>
      </c>
      <c r="E117" s="119" t="s">
        <v>360</v>
      </c>
      <c r="F117" s="414">
        <v>-100</v>
      </c>
      <c r="G117" s="448">
        <v>1147</v>
      </c>
      <c r="H117" s="449">
        <v>1140</v>
      </c>
      <c r="I117" s="387">
        <f t="shared" si="8"/>
        <v>7</v>
      </c>
      <c r="J117" s="387">
        <f t="shared" si="9"/>
        <v>-700</v>
      </c>
      <c r="K117" s="387">
        <f t="shared" si="6"/>
        <v>-0.0007</v>
      </c>
      <c r="L117" s="448">
        <v>14981</v>
      </c>
      <c r="M117" s="449">
        <v>14962</v>
      </c>
      <c r="N117" s="387">
        <f t="shared" si="10"/>
        <v>19</v>
      </c>
      <c r="O117" s="387">
        <f t="shared" si="11"/>
        <v>-1900</v>
      </c>
      <c r="P117" s="387">
        <f t="shared" si="7"/>
        <v>-0.0019</v>
      </c>
      <c r="Q117" s="406"/>
    </row>
    <row r="118" spans="1:17" ht="18" customHeight="1">
      <c r="A118" s="421">
        <v>17</v>
      </c>
      <c r="B118" s="482" t="s">
        <v>200</v>
      </c>
      <c r="C118" s="442">
        <v>4865077</v>
      </c>
      <c r="D118" s="155" t="s">
        <v>12</v>
      </c>
      <c r="E118" s="119" t="s">
        <v>360</v>
      </c>
      <c r="F118" s="414">
        <v>-100</v>
      </c>
      <c r="G118" s="626"/>
      <c r="H118" s="631"/>
      <c r="I118" s="387">
        <f t="shared" si="8"/>
        <v>0</v>
      </c>
      <c r="J118" s="387">
        <f t="shared" si="9"/>
        <v>0</v>
      </c>
      <c r="K118" s="387">
        <f t="shared" si="6"/>
        <v>0</v>
      </c>
      <c r="L118" s="332"/>
      <c r="M118" s="363"/>
      <c r="N118" s="387">
        <f t="shared" si="10"/>
        <v>0</v>
      </c>
      <c r="O118" s="387">
        <f t="shared" si="11"/>
        <v>0</v>
      </c>
      <c r="P118" s="387">
        <f t="shared" si="7"/>
        <v>0</v>
      </c>
      <c r="Q118" s="406"/>
    </row>
    <row r="119" spans="1:17" ht="18" customHeight="1">
      <c r="A119" s="446"/>
      <c r="B119" s="483" t="s">
        <v>51</v>
      </c>
      <c r="C119" s="411"/>
      <c r="D119" s="95"/>
      <c r="E119" s="95"/>
      <c r="F119" s="414"/>
      <c r="G119" s="626"/>
      <c r="H119" s="625"/>
      <c r="I119" s="387"/>
      <c r="J119" s="387"/>
      <c r="K119" s="387"/>
      <c r="L119" s="338"/>
      <c r="M119" s="387"/>
      <c r="N119" s="387"/>
      <c r="O119" s="387"/>
      <c r="P119" s="387"/>
      <c r="Q119" s="406"/>
    </row>
    <row r="120" spans="1:17" ht="18" customHeight="1">
      <c r="A120" s="421">
        <v>18</v>
      </c>
      <c r="B120" s="485" t="s">
        <v>205</v>
      </c>
      <c r="C120" s="442">
        <v>4864824</v>
      </c>
      <c r="D120" s="119" t="s">
        <v>12</v>
      </c>
      <c r="E120" s="119" t="s">
        <v>360</v>
      </c>
      <c r="F120" s="414">
        <v>-100</v>
      </c>
      <c r="G120" s="448">
        <v>10968</v>
      </c>
      <c r="H120" s="449">
        <v>14240</v>
      </c>
      <c r="I120" s="387">
        <f t="shared" si="8"/>
        <v>-3272</v>
      </c>
      <c r="J120" s="387">
        <f t="shared" si="9"/>
        <v>327200</v>
      </c>
      <c r="K120" s="387">
        <f t="shared" si="6"/>
        <v>0.3272</v>
      </c>
      <c r="L120" s="448">
        <v>67622</v>
      </c>
      <c r="M120" s="449">
        <v>66274</v>
      </c>
      <c r="N120" s="387">
        <f t="shared" si="10"/>
        <v>1348</v>
      </c>
      <c r="O120" s="387">
        <f t="shared" si="11"/>
        <v>-134800</v>
      </c>
      <c r="P120" s="387">
        <f t="shared" si="7"/>
        <v>-0.1348</v>
      </c>
      <c r="Q120" s="406"/>
    </row>
    <row r="121" spans="1:17" ht="18" customHeight="1">
      <c r="A121" s="421"/>
      <c r="B121" s="484" t="s">
        <v>52</v>
      </c>
      <c r="C121" s="414"/>
      <c r="D121" s="106"/>
      <c r="E121" s="106"/>
      <c r="F121" s="414"/>
      <c r="G121" s="626"/>
      <c r="H121" s="625"/>
      <c r="I121" s="387"/>
      <c r="J121" s="387"/>
      <c r="K121" s="387"/>
      <c r="L121" s="338"/>
      <c r="M121" s="387"/>
      <c r="N121" s="387"/>
      <c r="O121" s="387"/>
      <c r="P121" s="387"/>
      <c r="Q121" s="406"/>
    </row>
    <row r="122" spans="1:17" ht="18" customHeight="1">
      <c r="A122" s="421"/>
      <c r="B122" s="484" t="s">
        <v>53</v>
      </c>
      <c r="C122" s="414"/>
      <c r="D122" s="106"/>
      <c r="E122" s="106"/>
      <c r="F122" s="414"/>
      <c r="G122" s="626"/>
      <c r="H122" s="625"/>
      <c r="I122" s="387"/>
      <c r="J122" s="387"/>
      <c r="K122" s="387"/>
      <c r="L122" s="338"/>
      <c r="M122" s="387"/>
      <c r="N122" s="387"/>
      <c r="O122" s="387"/>
      <c r="P122" s="387"/>
      <c r="Q122" s="406"/>
    </row>
    <row r="123" spans="1:17" ht="18" customHeight="1">
      <c r="A123" s="421"/>
      <c r="B123" s="484" t="s">
        <v>54</v>
      </c>
      <c r="C123" s="414"/>
      <c r="D123" s="106"/>
      <c r="E123" s="106"/>
      <c r="F123" s="414"/>
      <c r="G123" s="626"/>
      <c r="H123" s="625"/>
      <c r="I123" s="387"/>
      <c r="J123" s="387"/>
      <c r="K123" s="387"/>
      <c r="L123" s="338"/>
      <c r="M123" s="387"/>
      <c r="N123" s="387"/>
      <c r="O123" s="387"/>
      <c r="P123" s="387"/>
      <c r="Q123" s="406"/>
    </row>
    <row r="124" spans="1:17" ht="17.25" customHeight="1">
      <c r="A124" s="421">
        <v>19</v>
      </c>
      <c r="B124" s="482" t="s">
        <v>55</v>
      </c>
      <c r="C124" s="442">
        <v>4865090</v>
      </c>
      <c r="D124" s="155" t="s">
        <v>12</v>
      </c>
      <c r="E124" s="119" t="s">
        <v>360</v>
      </c>
      <c r="F124" s="414">
        <v>-100</v>
      </c>
      <c r="G124" s="448">
        <v>8940</v>
      </c>
      <c r="H124" s="449">
        <v>8863</v>
      </c>
      <c r="I124" s="387">
        <f>G124-H124</f>
        <v>77</v>
      </c>
      <c r="J124" s="387">
        <f t="shared" si="9"/>
        <v>-7700</v>
      </c>
      <c r="K124" s="387">
        <f t="shared" si="6"/>
        <v>-0.0077</v>
      </c>
      <c r="L124" s="448">
        <v>23662</v>
      </c>
      <c r="M124" s="449">
        <v>22823</v>
      </c>
      <c r="N124" s="387">
        <f>L124-M124</f>
        <v>839</v>
      </c>
      <c r="O124" s="387">
        <f t="shared" si="11"/>
        <v>-83900</v>
      </c>
      <c r="P124" s="387">
        <f t="shared" si="7"/>
        <v>-0.0839</v>
      </c>
      <c r="Q124" s="551"/>
    </row>
    <row r="125" spans="1:17" ht="18" customHeight="1">
      <c r="A125" s="421">
        <v>20</v>
      </c>
      <c r="B125" s="482" t="s">
        <v>56</v>
      </c>
      <c r="C125" s="442">
        <v>4902519</v>
      </c>
      <c r="D125" s="155" t="s">
        <v>12</v>
      </c>
      <c r="E125" s="119" t="s">
        <v>360</v>
      </c>
      <c r="F125" s="414">
        <v>-100</v>
      </c>
      <c r="G125" s="448">
        <v>9711</v>
      </c>
      <c r="H125" s="449">
        <v>9691</v>
      </c>
      <c r="I125" s="387">
        <f t="shared" si="8"/>
        <v>20</v>
      </c>
      <c r="J125" s="387">
        <f t="shared" si="9"/>
        <v>-2000</v>
      </c>
      <c r="K125" s="387">
        <f t="shared" si="6"/>
        <v>-0.002</v>
      </c>
      <c r="L125" s="448">
        <v>35603</v>
      </c>
      <c r="M125" s="449">
        <v>35420</v>
      </c>
      <c r="N125" s="387">
        <f t="shared" si="10"/>
        <v>183</v>
      </c>
      <c r="O125" s="387">
        <f t="shared" si="11"/>
        <v>-18300</v>
      </c>
      <c r="P125" s="387">
        <f t="shared" si="7"/>
        <v>-0.0183</v>
      </c>
      <c r="Q125" s="406"/>
    </row>
    <row r="126" spans="1:17" ht="18" customHeight="1">
      <c r="A126" s="421">
        <v>21</v>
      </c>
      <c r="B126" s="482" t="s">
        <v>57</v>
      </c>
      <c r="C126" s="442">
        <v>4902520</v>
      </c>
      <c r="D126" s="155" t="s">
        <v>12</v>
      </c>
      <c r="E126" s="119" t="s">
        <v>360</v>
      </c>
      <c r="F126" s="414">
        <v>-100</v>
      </c>
      <c r="G126" s="448">
        <v>13951</v>
      </c>
      <c r="H126" s="449">
        <v>13865</v>
      </c>
      <c r="I126" s="387">
        <f t="shared" si="8"/>
        <v>86</v>
      </c>
      <c r="J126" s="387">
        <f t="shared" si="9"/>
        <v>-8600</v>
      </c>
      <c r="K126" s="387">
        <f t="shared" si="6"/>
        <v>-0.0086</v>
      </c>
      <c r="L126" s="448">
        <v>47939</v>
      </c>
      <c r="M126" s="449">
        <v>47105</v>
      </c>
      <c r="N126" s="387">
        <f t="shared" si="10"/>
        <v>834</v>
      </c>
      <c r="O126" s="387">
        <f t="shared" si="11"/>
        <v>-83400</v>
      </c>
      <c r="P126" s="387">
        <f t="shared" si="7"/>
        <v>-0.0834</v>
      </c>
      <c r="Q126" s="406"/>
    </row>
    <row r="127" spans="1:17" ht="18" customHeight="1">
      <c r="A127" s="421"/>
      <c r="B127" s="482"/>
      <c r="C127" s="442"/>
      <c r="D127" s="155"/>
      <c r="E127" s="155"/>
      <c r="F127" s="414"/>
      <c r="G127" s="626"/>
      <c r="H127" s="625"/>
      <c r="I127" s="387"/>
      <c r="J127" s="387"/>
      <c r="K127" s="387"/>
      <c r="L127" s="338"/>
      <c r="M127" s="387"/>
      <c r="N127" s="387"/>
      <c r="O127" s="387"/>
      <c r="P127" s="387"/>
      <c r="Q127" s="406"/>
    </row>
    <row r="128" spans="1:17" ht="18" customHeight="1">
      <c r="A128" s="421"/>
      <c r="B128" s="483" t="s">
        <v>58</v>
      </c>
      <c r="C128" s="442"/>
      <c r="D128" s="155"/>
      <c r="E128" s="155"/>
      <c r="F128" s="414"/>
      <c r="G128" s="626"/>
      <c r="H128" s="625"/>
      <c r="I128" s="387"/>
      <c r="J128" s="387"/>
      <c r="K128" s="387"/>
      <c r="L128" s="338"/>
      <c r="M128" s="387"/>
      <c r="N128" s="387"/>
      <c r="O128" s="387"/>
      <c r="P128" s="387"/>
      <c r="Q128" s="406"/>
    </row>
    <row r="129" spans="1:17" ht="18" customHeight="1">
      <c r="A129" s="421">
        <v>22</v>
      </c>
      <c r="B129" s="482" t="s">
        <v>59</v>
      </c>
      <c r="C129" s="442">
        <v>4902521</v>
      </c>
      <c r="D129" s="155" t="s">
        <v>12</v>
      </c>
      <c r="E129" s="119" t="s">
        <v>360</v>
      </c>
      <c r="F129" s="414">
        <v>-100</v>
      </c>
      <c r="G129" s="448">
        <v>36055</v>
      </c>
      <c r="H129" s="449">
        <v>35032</v>
      </c>
      <c r="I129" s="387">
        <f t="shared" si="8"/>
        <v>1023</v>
      </c>
      <c r="J129" s="387">
        <f t="shared" si="9"/>
        <v>-102300</v>
      </c>
      <c r="K129" s="387">
        <f t="shared" si="6"/>
        <v>-0.1023</v>
      </c>
      <c r="L129" s="448">
        <v>12835</v>
      </c>
      <c r="M129" s="449">
        <v>12817</v>
      </c>
      <c r="N129" s="387">
        <f t="shared" si="10"/>
        <v>18</v>
      </c>
      <c r="O129" s="387">
        <f t="shared" si="11"/>
        <v>-1800</v>
      </c>
      <c r="P129" s="387">
        <f t="shared" si="7"/>
        <v>-0.0018</v>
      </c>
      <c r="Q129" s="406"/>
    </row>
    <row r="130" spans="1:17" ht="18" customHeight="1">
      <c r="A130" s="421">
        <v>23</v>
      </c>
      <c r="B130" s="482" t="s">
        <v>60</v>
      </c>
      <c r="C130" s="442">
        <v>4902522</v>
      </c>
      <c r="D130" s="155" t="s">
        <v>12</v>
      </c>
      <c r="E130" s="119" t="s">
        <v>360</v>
      </c>
      <c r="F130" s="414">
        <v>-100</v>
      </c>
      <c r="G130" s="448">
        <v>840</v>
      </c>
      <c r="H130" s="449">
        <v>840</v>
      </c>
      <c r="I130" s="387">
        <f t="shared" si="8"/>
        <v>0</v>
      </c>
      <c r="J130" s="387">
        <f t="shared" si="9"/>
        <v>0</v>
      </c>
      <c r="K130" s="387">
        <f t="shared" si="6"/>
        <v>0</v>
      </c>
      <c r="L130" s="448">
        <v>185</v>
      </c>
      <c r="M130" s="449">
        <v>185</v>
      </c>
      <c r="N130" s="387">
        <f t="shared" si="10"/>
        <v>0</v>
      </c>
      <c r="O130" s="387">
        <f t="shared" si="11"/>
        <v>0</v>
      </c>
      <c r="P130" s="387">
        <f t="shared" si="7"/>
        <v>0</v>
      </c>
      <c r="Q130" s="406"/>
    </row>
    <row r="131" spans="1:17" ht="18" customHeight="1">
      <c r="A131" s="421">
        <v>24</v>
      </c>
      <c r="B131" s="482" t="s">
        <v>61</v>
      </c>
      <c r="C131" s="442">
        <v>4902523</v>
      </c>
      <c r="D131" s="155" t="s">
        <v>12</v>
      </c>
      <c r="E131" s="119" t="s">
        <v>360</v>
      </c>
      <c r="F131" s="414">
        <v>-100</v>
      </c>
      <c r="G131" s="448">
        <v>999815</v>
      </c>
      <c r="H131" s="449">
        <v>999815</v>
      </c>
      <c r="I131" s="387">
        <f t="shared" si="8"/>
        <v>0</v>
      </c>
      <c r="J131" s="387">
        <f t="shared" si="9"/>
        <v>0</v>
      </c>
      <c r="K131" s="387">
        <f t="shared" si="6"/>
        <v>0</v>
      </c>
      <c r="L131" s="448">
        <v>999943</v>
      </c>
      <c r="M131" s="449">
        <v>999943</v>
      </c>
      <c r="N131" s="387">
        <f t="shared" si="10"/>
        <v>0</v>
      </c>
      <c r="O131" s="387">
        <f t="shared" si="11"/>
        <v>0</v>
      </c>
      <c r="P131" s="387">
        <f t="shared" si="7"/>
        <v>0</v>
      </c>
      <c r="Q131" s="406"/>
    </row>
    <row r="132" spans="1:17" ht="18" customHeight="1">
      <c r="A132" s="421">
        <v>25</v>
      </c>
      <c r="B132" s="419" t="s">
        <v>62</v>
      </c>
      <c r="C132" s="414">
        <v>4902524</v>
      </c>
      <c r="D132" s="106" t="s">
        <v>12</v>
      </c>
      <c r="E132" s="119" t="s">
        <v>360</v>
      </c>
      <c r="F132" s="414">
        <v>-100</v>
      </c>
      <c r="G132" s="448">
        <v>0</v>
      </c>
      <c r="H132" s="449">
        <v>0</v>
      </c>
      <c r="I132" s="387">
        <f t="shared" si="8"/>
        <v>0</v>
      </c>
      <c r="J132" s="387">
        <f t="shared" si="9"/>
        <v>0</v>
      </c>
      <c r="K132" s="387">
        <f t="shared" si="6"/>
        <v>0</v>
      </c>
      <c r="L132" s="448">
        <v>0</v>
      </c>
      <c r="M132" s="449">
        <v>0</v>
      </c>
      <c r="N132" s="387">
        <f t="shared" si="10"/>
        <v>0</v>
      </c>
      <c r="O132" s="387">
        <f t="shared" si="11"/>
        <v>0</v>
      </c>
      <c r="P132" s="387">
        <f t="shared" si="7"/>
        <v>0</v>
      </c>
      <c r="Q132" s="406"/>
    </row>
    <row r="133" spans="1:17" ht="18" customHeight="1">
      <c r="A133" s="421">
        <v>26</v>
      </c>
      <c r="B133" s="419" t="s">
        <v>63</v>
      </c>
      <c r="C133" s="414">
        <v>4902525</v>
      </c>
      <c r="D133" s="106" t="s">
        <v>12</v>
      </c>
      <c r="E133" s="119" t="s">
        <v>360</v>
      </c>
      <c r="F133" s="414">
        <v>-100</v>
      </c>
      <c r="G133" s="448">
        <v>0</v>
      </c>
      <c r="H133" s="449">
        <v>0</v>
      </c>
      <c r="I133" s="387">
        <f t="shared" si="8"/>
        <v>0</v>
      </c>
      <c r="J133" s="387">
        <f t="shared" si="9"/>
        <v>0</v>
      </c>
      <c r="K133" s="387">
        <f t="shared" si="6"/>
        <v>0</v>
      </c>
      <c r="L133" s="448">
        <v>0</v>
      </c>
      <c r="M133" s="449">
        <v>0</v>
      </c>
      <c r="N133" s="387">
        <f t="shared" si="10"/>
        <v>0</v>
      </c>
      <c r="O133" s="387">
        <f t="shared" si="11"/>
        <v>0</v>
      </c>
      <c r="P133" s="387">
        <f t="shared" si="7"/>
        <v>0</v>
      </c>
      <c r="Q133" s="406"/>
    </row>
    <row r="134" spans="1:17" ht="18" customHeight="1">
      <c r="A134" s="421">
        <v>27</v>
      </c>
      <c r="B134" s="419" t="s">
        <v>64</v>
      </c>
      <c r="C134" s="414">
        <v>4902526</v>
      </c>
      <c r="D134" s="106" t="s">
        <v>12</v>
      </c>
      <c r="E134" s="119" t="s">
        <v>360</v>
      </c>
      <c r="F134" s="414">
        <v>-100</v>
      </c>
      <c r="G134" s="448">
        <v>17033</v>
      </c>
      <c r="H134" s="449">
        <v>16953</v>
      </c>
      <c r="I134" s="387">
        <f t="shared" si="8"/>
        <v>80</v>
      </c>
      <c r="J134" s="387">
        <f t="shared" si="9"/>
        <v>-8000</v>
      </c>
      <c r="K134" s="387">
        <f t="shared" si="6"/>
        <v>-0.008</v>
      </c>
      <c r="L134" s="448">
        <v>12205</v>
      </c>
      <c r="M134" s="449">
        <v>12120</v>
      </c>
      <c r="N134" s="387">
        <f t="shared" si="10"/>
        <v>85</v>
      </c>
      <c r="O134" s="387">
        <f t="shared" si="11"/>
        <v>-8500</v>
      </c>
      <c r="P134" s="387">
        <f t="shared" si="7"/>
        <v>-0.0085</v>
      </c>
      <c r="Q134" s="406"/>
    </row>
    <row r="135" spans="1:17" ht="18" customHeight="1">
      <c r="A135" s="421">
        <v>28</v>
      </c>
      <c r="B135" s="419" t="s">
        <v>65</v>
      </c>
      <c r="C135" s="414">
        <v>4902527</v>
      </c>
      <c r="D135" s="106" t="s">
        <v>12</v>
      </c>
      <c r="E135" s="119" t="s">
        <v>360</v>
      </c>
      <c r="F135" s="414">
        <v>-100</v>
      </c>
      <c r="G135" s="448">
        <v>997600</v>
      </c>
      <c r="H135" s="449">
        <v>997544</v>
      </c>
      <c r="I135" s="387">
        <f t="shared" si="8"/>
        <v>56</v>
      </c>
      <c r="J135" s="387">
        <f t="shared" si="9"/>
        <v>-5600</v>
      </c>
      <c r="K135" s="387">
        <f t="shared" si="6"/>
        <v>-0.0056</v>
      </c>
      <c r="L135" s="448">
        <v>2622</v>
      </c>
      <c r="M135" s="449">
        <v>2613</v>
      </c>
      <c r="N135" s="387">
        <f t="shared" si="10"/>
        <v>9</v>
      </c>
      <c r="O135" s="387">
        <f t="shared" si="11"/>
        <v>-900</v>
      </c>
      <c r="P135" s="387">
        <f t="shared" si="7"/>
        <v>-0.0009</v>
      </c>
      <c r="Q135" s="406"/>
    </row>
    <row r="136" spans="1:17" ht="18" customHeight="1">
      <c r="A136" s="421">
        <v>29</v>
      </c>
      <c r="B136" s="419" t="s">
        <v>147</v>
      </c>
      <c r="C136" s="414">
        <v>4902528</v>
      </c>
      <c r="D136" s="106" t="s">
        <v>12</v>
      </c>
      <c r="E136" s="119" t="s">
        <v>360</v>
      </c>
      <c r="F136" s="414">
        <v>-100</v>
      </c>
      <c r="G136" s="448">
        <v>11525</v>
      </c>
      <c r="H136" s="449">
        <v>11525</v>
      </c>
      <c r="I136" s="387">
        <f t="shared" si="8"/>
        <v>0</v>
      </c>
      <c r="J136" s="387">
        <f t="shared" si="9"/>
        <v>0</v>
      </c>
      <c r="K136" s="387">
        <f t="shared" si="6"/>
        <v>0</v>
      </c>
      <c r="L136" s="448">
        <v>4086</v>
      </c>
      <c r="M136" s="449">
        <v>4086</v>
      </c>
      <c r="N136" s="387">
        <f t="shared" si="10"/>
        <v>0</v>
      </c>
      <c r="O136" s="387">
        <f t="shared" si="11"/>
        <v>0</v>
      </c>
      <c r="P136" s="387">
        <f t="shared" si="7"/>
        <v>0</v>
      </c>
      <c r="Q136" s="406"/>
    </row>
    <row r="137" spans="1:17" ht="18" customHeight="1">
      <c r="A137" s="421"/>
      <c r="B137" s="419"/>
      <c r="C137" s="414"/>
      <c r="D137" s="106"/>
      <c r="E137" s="106"/>
      <c r="F137" s="414"/>
      <c r="G137" s="626"/>
      <c r="H137" s="625"/>
      <c r="I137" s="387"/>
      <c r="J137" s="387"/>
      <c r="K137" s="387"/>
      <c r="L137" s="338"/>
      <c r="M137" s="387"/>
      <c r="N137" s="387"/>
      <c r="O137" s="387"/>
      <c r="P137" s="387"/>
      <c r="Q137" s="406"/>
    </row>
    <row r="138" spans="1:17" ht="18" customHeight="1">
      <c r="A138" s="421"/>
      <c r="B138" s="484" t="s">
        <v>80</v>
      </c>
      <c r="C138" s="414"/>
      <c r="D138" s="106"/>
      <c r="E138" s="106"/>
      <c r="F138" s="414"/>
      <c r="G138" s="626"/>
      <c r="H138" s="625"/>
      <c r="I138" s="387"/>
      <c r="J138" s="387"/>
      <c r="K138" s="387"/>
      <c r="L138" s="338"/>
      <c r="M138" s="387"/>
      <c r="N138" s="387"/>
      <c r="O138" s="387"/>
      <c r="P138" s="387"/>
      <c r="Q138" s="406"/>
    </row>
    <row r="139" spans="1:17" ht="18">
      <c r="A139" s="421">
        <v>30</v>
      </c>
      <c r="B139" s="419" t="s">
        <v>81</v>
      </c>
      <c r="C139" s="414">
        <v>4902577</v>
      </c>
      <c r="D139" s="106" t="s">
        <v>12</v>
      </c>
      <c r="E139" s="119" t="s">
        <v>360</v>
      </c>
      <c r="F139" s="414">
        <v>400</v>
      </c>
      <c r="G139" s="448">
        <v>995564</v>
      </c>
      <c r="H139" s="449">
        <v>995564</v>
      </c>
      <c r="I139" s="387">
        <f>G139-H139</f>
        <v>0</v>
      </c>
      <c r="J139" s="387">
        <f t="shared" si="9"/>
        <v>0</v>
      </c>
      <c r="K139" s="387">
        <f t="shared" si="6"/>
        <v>0</v>
      </c>
      <c r="L139" s="448">
        <v>22</v>
      </c>
      <c r="M139" s="449">
        <v>22</v>
      </c>
      <c r="N139" s="387">
        <f>L139-M139</f>
        <v>0</v>
      </c>
      <c r="O139" s="387">
        <f t="shared" si="11"/>
        <v>0</v>
      </c>
      <c r="P139" s="387">
        <f t="shared" si="7"/>
        <v>0</v>
      </c>
      <c r="Q139" s="735"/>
    </row>
    <row r="140" spans="1:17" ht="18" customHeight="1">
      <c r="A140" s="421">
        <v>31</v>
      </c>
      <c r="B140" s="419" t="s">
        <v>82</v>
      </c>
      <c r="C140" s="414">
        <v>4902516</v>
      </c>
      <c r="D140" s="106" t="s">
        <v>12</v>
      </c>
      <c r="E140" s="119" t="s">
        <v>360</v>
      </c>
      <c r="F140" s="414">
        <v>-100</v>
      </c>
      <c r="G140" s="448">
        <v>999289</v>
      </c>
      <c r="H140" s="449">
        <v>999289</v>
      </c>
      <c r="I140" s="387">
        <f t="shared" si="8"/>
        <v>0</v>
      </c>
      <c r="J140" s="387">
        <f t="shared" si="9"/>
        <v>0</v>
      </c>
      <c r="K140" s="387">
        <f t="shared" si="6"/>
        <v>0</v>
      </c>
      <c r="L140" s="448">
        <v>999393</v>
      </c>
      <c r="M140" s="449">
        <v>999393</v>
      </c>
      <c r="N140" s="387">
        <f t="shared" si="10"/>
        <v>0</v>
      </c>
      <c r="O140" s="387">
        <f t="shared" si="11"/>
        <v>0</v>
      </c>
      <c r="P140" s="387">
        <f t="shared" si="7"/>
        <v>0</v>
      </c>
      <c r="Q140" s="406"/>
    </row>
    <row r="141" spans="1:17" ht="15" customHeight="1" thickBot="1">
      <c r="A141" s="31"/>
      <c r="B141" s="32"/>
      <c r="C141" s="32"/>
      <c r="D141" s="32"/>
      <c r="E141" s="32"/>
      <c r="F141" s="32"/>
      <c r="G141" s="633"/>
      <c r="H141" s="634"/>
      <c r="I141" s="32"/>
      <c r="J141" s="32"/>
      <c r="K141" s="64"/>
      <c r="L141" s="31"/>
      <c r="M141" s="32"/>
      <c r="N141" s="32"/>
      <c r="O141" s="32"/>
      <c r="P141" s="64"/>
      <c r="Q141" s="185"/>
    </row>
    <row r="142" ht="13.5" thickTop="1"/>
    <row r="143" spans="1:16" ht="20.25">
      <c r="A143" s="189" t="s">
        <v>327</v>
      </c>
      <c r="K143" s="238">
        <f>SUM(K93:K141)</f>
        <v>-2.8623999999999996</v>
      </c>
      <c r="P143" s="238">
        <f>SUM(P93:P141)</f>
        <v>-1.2860999999999998</v>
      </c>
    </row>
    <row r="144" spans="1:16" ht="12.75">
      <c r="A144" s="70"/>
      <c r="K144" s="19"/>
      <c r="P144" s="19"/>
    </row>
    <row r="145" spans="1:16" ht="12.75">
      <c r="A145" s="70"/>
      <c r="K145" s="19"/>
      <c r="P145" s="19"/>
    </row>
    <row r="146" spans="1:17" ht="18">
      <c r="A146" s="70"/>
      <c r="K146" s="19"/>
      <c r="P146" s="19"/>
      <c r="Q146" s="547" t="str">
        <f>NDPL!$Q$1</f>
        <v>OCTOBER-2012</v>
      </c>
    </row>
    <row r="147" spans="1:16" ht="12.75">
      <c r="A147" s="70"/>
      <c r="K147" s="19"/>
      <c r="P147" s="19"/>
    </row>
    <row r="148" spans="1:16" ht="12.75">
      <c r="A148" s="70"/>
      <c r="K148" s="19"/>
      <c r="P148" s="19"/>
    </row>
    <row r="149" spans="1:16" ht="12.75">
      <c r="A149" s="70"/>
      <c r="K149" s="19"/>
      <c r="P149" s="19"/>
    </row>
    <row r="150" spans="1:11" ht="13.5" thickBot="1">
      <c r="A150" s="2"/>
      <c r="B150" s="8"/>
      <c r="C150" s="8"/>
      <c r="D150" s="66"/>
      <c r="E150" s="66"/>
      <c r="F150" s="24"/>
      <c r="G150" s="24"/>
      <c r="H150" s="24"/>
      <c r="I150" s="24"/>
      <c r="J150" s="24"/>
      <c r="K150" s="67"/>
    </row>
    <row r="151" spans="1:17" ht="27.75">
      <c r="A151" s="579" t="s">
        <v>203</v>
      </c>
      <c r="B151" s="178"/>
      <c r="C151" s="174"/>
      <c r="D151" s="174"/>
      <c r="E151" s="174"/>
      <c r="F151" s="234"/>
      <c r="G151" s="234"/>
      <c r="H151" s="234"/>
      <c r="I151" s="234"/>
      <c r="J151" s="234"/>
      <c r="K151" s="235"/>
      <c r="L151" s="59"/>
      <c r="M151" s="59"/>
      <c r="N151" s="59"/>
      <c r="O151" s="59"/>
      <c r="P151" s="59"/>
      <c r="Q151" s="60"/>
    </row>
    <row r="152" spans="1:17" ht="24.75" customHeight="1">
      <c r="A152" s="578" t="s">
        <v>329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751">
        <f>K87</f>
        <v>10.876400684</v>
      </c>
      <c r="L152" s="349"/>
      <c r="M152" s="349"/>
      <c r="N152" s="349"/>
      <c r="O152" s="349"/>
      <c r="P152" s="566">
        <f>P87</f>
        <v>7.317832917999998</v>
      </c>
      <c r="Q152" s="61"/>
    </row>
    <row r="153" spans="1:17" ht="24.75" customHeight="1">
      <c r="A153" s="578" t="s">
        <v>328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566">
        <f>K143</f>
        <v>-2.8623999999999996</v>
      </c>
      <c r="L153" s="349"/>
      <c r="M153" s="349"/>
      <c r="N153" s="349"/>
      <c r="O153" s="349"/>
      <c r="P153" s="566">
        <f>P143</f>
        <v>-1.2860999999999998</v>
      </c>
      <c r="Q153" s="61"/>
    </row>
    <row r="154" spans="1:17" ht="24.75" customHeight="1">
      <c r="A154" s="578" t="s">
        <v>330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566">
        <f>'ROHTAK ROAD'!K44</f>
        <v>0.7697625</v>
      </c>
      <c r="L154" s="349"/>
      <c r="M154" s="349"/>
      <c r="N154" s="349"/>
      <c r="O154" s="349"/>
      <c r="P154" s="566">
        <f>'ROHTAK ROAD'!P44</f>
        <v>0.5805125</v>
      </c>
      <c r="Q154" s="61"/>
    </row>
    <row r="155" spans="1:17" ht="24.75" customHeight="1">
      <c r="A155" s="578" t="s">
        <v>331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566">
        <f>-MES!K39</f>
        <v>-0.2917</v>
      </c>
      <c r="L155" s="349"/>
      <c r="M155" s="349"/>
      <c r="N155" s="349"/>
      <c r="O155" s="349"/>
      <c r="P155" s="566">
        <f>-MES!P39</f>
        <v>-0.1434</v>
      </c>
      <c r="Q155" s="61"/>
    </row>
    <row r="156" spans="1:17" ht="29.25" customHeight="1" thickBot="1">
      <c r="A156" s="580" t="s">
        <v>204</v>
      </c>
      <c r="B156" s="236"/>
      <c r="C156" s="237"/>
      <c r="D156" s="237"/>
      <c r="E156" s="237"/>
      <c r="F156" s="237"/>
      <c r="G156" s="237"/>
      <c r="H156" s="237"/>
      <c r="I156" s="237"/>
      <c r="J156" s="237"/>
      <c r="K156" s="581">
        <f>SUM(K152:K155)</f>
        <v>8.492063184000001</v>
      </c>
      <c r="L156" s="567"/>
      <c r="M156" s="567"/>
      <c r="N156" s="567"/>
      <c r="O156" s="567"/>
      <c r="P156" s="581">
        <f>SUM(P152:P155)</f>
        <v>6.468845417999998</v>
      </c>
      <c r="Q156" s="190"/>
    </row>
    <row r="161" ht="13.5" thickBot="1"/>
    <row r="162" spans="1:17" ht="12.75">
      <c r="A162" s="275"/>
      <c r="B162" s="276"/>
      <c r="C162" s="276"/>
      <c r="D162" s="276"/>
      <c r="E162" s="276"/>
      <c r="F162" s="276"/>
      <c r="G162" s="276"/>
      <c r="H162" s="59"/>
      <c r="I162" s="59"/>
      <c r="J162" s="59"/>
      <c r="K162" s="59"/>
      <c r="L162" s="59"/>
      <c r="M162" s="59"/>
      <c r="N162" s="59"/>
      <c r="O162" s="59"/>
      <c r="P162" s="59"/>
      <c r="Q162" s="60"/>
    </row>
    <row r="163" spans="1:17" ht="26.25">
      <c r="A163" s="570" t="s">
        <v>341</v>
      </c>
      <c r="B163" s="267"/>
      <c r="C163" s="267"/>
      <c r="D163" s="267"/>
      <c r="E163" s="267"/>
      <c r="F163" s="267"/>
      <c r="G163" s="267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12.75">
      <c r="A164" s="277"/>
      <c r="B164" s="267"/>
      <c r="C164" s="267"/>
      <c r="D164" s="267"/>
      <c r="E164" s="267"/>
      <c r="F164" s="267"/>
      <c r="G164" s="267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15.75">
      <c r="A165" s="278"/>
      <c r="B165" s="279"/>
      <c r="C165" s="279"/>
      <c r="D165" s="279"/>
      <c r="E165" s="279"/>
      <c r="F165" s="279"/>
      <c r="G165" s="279"/>
      <c r="H165" s="21"/>
      <c r="I165" s="21"/>
      <c r="J165" s="21"/>
      <c r="K165" s="321" t="s">
        <v>353</v>
      </c>
      <c r="L165" s="21"/>
      <c r="M165" s="21"/>
      <c r="N165" s="21"/>
      <c r="O165" s="21"/>
      <c r="P165" s="321" t="s">
        <v>354</v>
      </c>
      <c r="Q165" s="61"/>
    </row>
    <row r="166" spans="1:17" ht="12.75">
      <c r="A166" s="280"/>
      <c r="B166" s="163"/>
      <c r="C166" s="163"/>
      <c r="D166" s="163"/>
      <c r="E166" s="163"/>
      <c r="F166" s="163"/>
      <c r="G166" s="163"/>
      <c r="H166" s="21"/>
      <c r="I166" s="21"/>
      <c r="J166" s="21"/>
      <c r="K166" s="21"/>
      <c r="L166" s="21"/>
      <c r="M166" s="21"/>
      <c r="N166" s="21"/>
      <c r="O166" s="21"/>
      <c r="P166" s="21"/>
      <c r="Q166" s="61"/>
    </row>
    <row r="167" spans="1:17" ht="12.75">
      <c r="A167" s="280"/>
      <c r="B167" s="163"/>
      <c r="C167" s="163"/>
      <c r="D167" s="163"/>
      <c r="E167" s="163"/>
      <c r="F167" s="163"/>
      <c r="G167" s="163"/>
      <c r="H167" s="21"/>
      <c r="I167" s="21"/>
      <c r="J167" s="21"/>
      <c r="K167" s="21"/>
      <c r="L167" s="21"/>
      <c r="M167" s="21"/>
      <c r="N167" s="21"/>
      <c r="O167" s="21"/>
      <c r="P167" s="21"/>
      <c r="Q167" s="61"/>
    </row>
    <row r="168" spans="1:17" ht="23.25">
      <c r="A168" s="568" t="s">
        <v>344</v>
      </c>
      <c r="B168" s="268"/>
      <c r="C168" s="268"/>
      <c r="D168" s="269"/>
      <c r="E168" s="269"/>
      <c r="F168" s="270"/>
      <c r="G168" s="269"/>
      <c r="H168" s="21"/>
      <c r="I168" s="21"/>
      <c r="J168" s="21"/>
      <c r="K168" s="573">
        <f>K156</f>
        <v>8.492063184000001</v>
      </c>
      <c r="L168" s="571" t="s">
        <v>342</v>
      </c>
      <c r="M168" s="520"/>
      <c r="N168" s="520"/>
      <c r="O168" s="520"/>
      <c r="P168" s="573">
        <f>P156</f>
        <v>6.468845417999998</v>
      </c>
      <c r="Q168" s="575" t="s">
        <v>342</v>
      </c>
    </row>
    <row r="169" spans="1:17" ht="23.25">
      <c r="A169" s="285"/>
      <c r="B169" s="271"/>
      <c r="C169" s="271"/>
      <c r="D169" s="267"/>
      <c r="E169" s="267"/>
      <c r="F169" s="272"/>
      <c r="G169" s="267"/>
      <c r="H169" s="21"/>
      <c r="I169" s="21"/>
      <c r="J169" s="21"/>
      <c r="K169" s="520"/>
      <c r="L169" s="572"/>
      <c r="M169" s="520"/>
      <c r="N169" s="520"/>
      <c r="O169" s="520"/>
      <c r="P169" s="520"/>
      <c r="Q169" s="576"/>
    </row>
    <row r="170" spans="1:17" ht="23.25">
      <c r="A170" s="569" t="s">
        <v>343</v>
      </c>
      <c r="B170" s="273"/>
      <c r="C170" s="53"/>
      <c r="D170" s="267"/>
      <c r="E170" s="267"/>
      <c r="F170" s="274"/>
      <c r="G170" s="269"/>
      <c r="H170" s="21"/>
      <c r="I170" s="21"/>
      <c r="J170" s="21"/>
      <c r="K170" s="520">
        <f>'STEPPED UP GENCO'!K45</f>
        <v>0.151573163</v>
      </c>
      <c r="L170" s="571" t="s">
        <v>342</v>
      </c>
      <c r="M170" s="520"/>
      <c r="N170" s="520"/>
      <c r="O170" s="520"/>
      <c r="P170" s="573">
        <f>'STEPPED UP GENCO'!P45</f>
        <v>-2.3857452434999997</v>
      </c>
      <c r="Q170" s="575" t="s">
        <v>342</v>
      </c>
    </row>
    <row r="171" spans="1:17" ht="15">
      <c r="A171" s="28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66"/>
      <c r="M171" s="21"/>
      <c r="N171" s="21"/>
      <c r="O171" s="21"/>
      <c r="P171" s="21"/>
      <c r="Q171" s="577"/>
    </row>
    <row r="172" spans="1:17" ht="15">
      <c r="A172" s="28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66"/>
      <c r="M172" s="21"/>
      <c r="N172" s="21"/>
      <c r="O172" s="21"/>
      <c r="P172" s="21"/>
      <c r="Q172" s="577"/>
    </row>
    <row r="173" spans="1:17" ht="15">
      <c r="A173" s="28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66"/>
      <c r="M173" s="21"/>
      <c r="N173" s="21"/>
      <c r="O173" s="21"/>
      <c r="P173" s="21"/>
      <c r="Q173" s="577"/>
    </row>
    <row r="174" spans="1:17" ht="23.25">
      <c r="A174" s="281"/>
      <c r="B174" s="21"/>
      <c r="C174" s="21"/>
      <c r="D174" s="21"/>
      <c r="E174" s="21"/>
      <c r="F174" s="21"/>
      <c r="G174" s="21"/>
      <c r="H174" s="268"/>
      <c r="I174" s="268"/>
      <c r="J174" s="287" t="s">
        <v>345</v>
      </c>
      <c r="K174" s="574">
        <f>SUM(K168:K173)</f>
        <v>8.643636347000001</v>
      </c>
      <c r="L174" s="287" t="s">
        <v>342</v>
      </c>
      <c r="M174" s="520"/>
      <c r="N174" s="520"/>
      <c r="O174" s="520"/>
      <c r="P174" s="574">
        <f>SUM(P168:P173)</f>
        <v>4.083100174499998</v>
      </c>
      <c r="Q174" s="287" t="s">
        <v>342</v>
      </c>
    </row>
    <row r="175" spans="1:17" ht="13.5" thickBot="1">
      <c r="A175" s="28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19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88" min="1" max="16" man="1"/>
    <brk id="14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2"/>
  <sheetViews>
    <sheetView view="pageBreakPreview" zoomScale="70" zoomScaleNormal="70" zoomScaleSheetLayoutView="70" zoomScalePageLayoutView="50" workbookViewId="0" topLeftCell="C52">
      <selection activeCell="M80" sqref="M80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250</v>
      </c>
      <c r="Q1" s="223" t="str">
        <f>NDPL!Q1</f>
        <v>OCTOBER-2012</v>
      </c>
    </row>
    <row r="2" ht="18.75" customHeight="1">
      <c r="A2" s="99" t="s">
        <v>251</v>
      </c>
    </row>
    <row r="3" ht="23.25">
      <c r="A3" s="228" t="s">
        <v>224</v>
      </c>
    </row>
    <row r="4" spans="1:16" ht="24" thickBot="1">
      <c r="A4" s="537" t="s">
        <v>225</v>
      </c>
      <c r="G4" s="21"/>
      <c r="H4" s="21"/>
      <c r="I4" s="58" t="s">
        <v>414</v>
      </c>
      <c r="J4" s="21"/>
      <c r="K4" s="21"/>
      <c r="L4" s="21"/>
      <c r="M4" s="21"/>
      <c r="N4" s="58" t="s">
        <v>415</v>
      </c>
      <c r="O4" s="21"/>
      <c r="P4" s="21"/>
    </row>
    <row r="5" spans="1:17" ht="62.25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01/11/12</v>
      </c>
      <c r="H5" s="41" t="str">
        <f>NDPL!H5</f>
        <v>INTIAL READING 01/10/12</v>
      </c>
      <c r="I5" s="41" t="s">
        <v>4</v>
      </c>
      <c r="J5" s="41" t="s">
        <v>5</v>
      </c>
      <c r="K5" s="41" t="s">
        <v>6</v>
      </c>
      <c r="L5" s="43" t="str">
        <f>NDPL!G5</f>
        <v>FINAL READING 01/11/12</v>
      </c>
      <c r="M5" s="41" t="str">
        <f>NDPL!H5</f>
        <v>INTIAL READING 01/10/12</v>
      </c>
      <c r="N5" s="41" t="s">
        <v>4</v>
      </c>
      <c r="O5" s="41" t="s">
        <v>5</v>
      </c>
      <c r="P5" s="41" t="s">
        <v>6</v>
      </c>
      <c r="Q5" s="219" t="s">
        <v>323</v>
      </c>
    </row>
    <row r="6" ht="14.25" thickBot="1" thickTop="1"/>
    <row r="7" spans="1:17" ht="18" customHeight="1" thickTop="1">
      <c r="A7" s="191"/>
      <c r="B7" s="192" t="s">
        <v>206</v>
      </c>
      <c r="C7" s="193"/>
      <c r="D7" s="193"/>
      <c r="E7" s="193"/>
      <c r="F7" s="193"/>
      <c r="G7" s="73"/>
      <c r="H7" s="74"/>
      <c r="I7" s="636"/>
      <c r="J7" s="636"/>
      <c r="K7" s="636"/>
      <c r="L7" s="75"/>
      <c r="M7" s="74"/>
      <c r="N7" s="74"/>
      <c r="O7" s="74"/>
      <c r="P7" s="74"/>
      <c r="Q7" s="183"/>
    </row>
    <row r="8" spans="1:17" ht="18" customHeight="1">
      <c r="A8" s="194"/>
      <c r="B8" s="195" t="s">
        <v>112</v>
      </c>
      <c r="C8" s="196"/>
      <c r="D8" s="197"/>
      <c r="E8" s="198"/>
      <c r="F8" s="199"/>
      <c r="G8" s="79"/>
      <c r="H8" s="80"/>
      <c r="I8" s="637"/>
      <c r="J8" s="637"/>
      <c r="K8" s="637"/>
      <c r="L8" s="82"/>
      <c r="M8" s="80"/>
      <c r="N8" s="81"/>
      <c r="O8" s="81"/>
      <c r="P8" s="81"/>
      <c r="Q8" s="184"/>
    </row>
    <row r="9" spans="1:17" ht="18">
      <c r="A9" s="194">
        <v>1</v>
      </c>
      <c r="B9" s="195" t="s">
        <v>113</v>
      </c>
      <c r="C9" s="196">
        <v>4865136</v>
      </c>
      <c r="D9" s="200" t="s">
        <v>12</v>
      </c>
      <c r="E9" s="316" t="s">
        <v>360</v>
      </c>
      <c r="F9" s="201">
        <v>200</v>
      </c>
      <c r="G9" s="703">
        <v>33595</v>
      </c>
      <c r="H9" s="704">
        <v>31225</v>
      </c>
      <c r="I9" s="637">
        <f aca="true" t="shared" si="0" ref="I9:I15">G9-H9</f>
        <v>2370</v>
      </c>
      <c r="J9" s="637">
        <f aca="true" t="shared" si="1" ref="J9:J58">$F9*I9</f>
        <v>474000</v>
      </c>
      <c r="K9" s="637">
        <f aca="true" t="shared" si="2" ref="K9:K58">J9/1000000</f>
        <v>0.474</v>
      </c>
      <c r="L9" s="703">
        <v>65245</v>
      </c>
      <c r="M9" s="704">
        <v>65244</v>
      </c>
      <c r="N9" s="637">
        <f aca="true" t="shared" si="3" ref="N9:N15">L9-M9</f>
        <v>1</v>
      </c>
      <c r="O9" s="637">
        <f aca="true" t="shared" si="4" ref="O9:O58">$F9*N9</f>
        <v>200</v>
      </c>
      <c r="P9" s="637">
        <f aca="true" t="shared" si="5" ref="P9:P58">O9/1000000</f>
        <v>0.0002</v>
      </c>
      <c r="Q9" s="589"/>
    </row>
    <row r="10" spans="1:17" ht="18" customHeight="1">
      <c r="A10" s="194">
        <v>2</v>
      </c>
      <c r="B10" s="195" t="s">
        <v>114</v>
      </c>
      <c r="C10" s="196">
        <v>4865137</v>
      </c>
      <c r="D10" s="200" t="s">
        <v>12</v>
      </c>
      <c r="E10" s="316" t="s">
        <v>360</v>
      </c>
      <c r="F10" s="201">
        <v>100</v>
      </c>
      <c r="G10" s="448">
        <v>57387</v>
      </c>
      <c r="H10" s="449">
        <v>55480</v>
      </c>
      <c r="I10" s="637">
        <f t="shared" si="0"/>
        <v>1907</v>
      </c>
      <c r="J10" s="637">
        <f t="shared" si="1"/>
        <v>190700</v>
      </c>
      <c r="K10" s="637">
        <f t="shared" si="2"/>
        <v>0.1907</v>
      </c>
      <c r="L10" s="448">
        <v>126731</v>
      </c>
      <c r="M10" s="449">
        <v>126728</v>
      </c>
      <c r="N10" s="625">
        <f t="shared" si="3"/>
        <v>3</v>
      </c>
      <c r="O10" s="625">
        <f t="shared" si="4"/>
        <v>300</v>
      </c>
      <c r="P10" s="625">
        <f t="shared" si="5"/>
        <v>0.0003</v>
      </c>
      <c r="Q10" s="184"/>
    </row>
    <row r="11" spans="1:17" ht="18">
      <c r="A11" s="194">
        <v>3</v>
      </c>
      <c r="B11" s="195" t="s">
        <v>115</v>
      </c>
      <c r="C11" s="196">
        <v>4865138</v>
      </c>
      <c r="D11" s="200" t="s">
        <v>12</v>
      </c>
      <c r="E11" s="316" t="s">
        <v>360</v>
      </c>
      <c r="F11" s="201">
        <v>200</v>
      </c>
      <c r="G11" s="718">
        <v>986846</v>
      </c>
      <c r="H11" s="719">
        <v>987310</v>
      </c>
      <c r="I11" s="638">
        <f t="shared" si="0"/>
        <v>-464</v>
      </c>
      <c r="J11" s="638">
        <f t="shared" si="1"/>
        <v>-92800</v>
      </c>
      <c r="K11" s="638">
        <f t="shared" si="2"/>
        <v>-0.0928</v>
      </c>
      <c r="L11" s="718">
        <v>3930</v>
      </c>
      <c r="M11" s="719">
        <v>3930</v>
      </c>
      <c r="N11" s="638">
        <f t="shared" si="3"/>
        <v>0</v>
      </c>
      <c r="O11" s="638">
        <f t="shared" si="4"/>
        <v>0</v>
      </c>
      <c r="P11" s="638">
        <f t="shared" si="5"/>
        <v>0</v>
      </c>
      <c r="Q11" s="714"/>
    </row>
    <row r="12" spans="1:17" ht="18">
      <c r="A12" s="194">
        <v>4</v>
      </c>
      <c r="B12" s="195" t="s">
        <v>116</v>
      </c>
      <c r="C12" s="196">
        <v>4865139</v>
      </c>
      <c r="D12" s="200" t="s">
        <v>12</v>
      </c>
      <c r="E12" s="316" t="s">
        <v>360</v>
      </c>
      <c r="F12" s="201">
        <v>200</v>
      </c>
      <c r="G12" s="448">
        <v>57439</v>
      </c>
      <c r="H12" s="449">
        <v>54216</v>
      </c>
      <c r="I12" s="637">
        <f t="shared" si="0"/>
        <v>3223</v>
      </c>
      <c r="J12" s="637">
        <f t="shared" si="1"/>
        <v>644600</v>
      </c>
      <c r="K12" s="637">
        <f t="shared" si="2"/>
        <v>0.6446</v>
      </c>
      <c r="L12" s="448">
        <v>82235</v>
      </c>
      <c r="M12" s="449">
        <v>82235</v>
      </c>
      <c r="N12" s="625">
        <f t="shared" si="3"/>
        <v>0</v>
      </c>
      <c r="O12" s="625">
        <f t="shared" si="4"/>
        <v>0</v>
      </c>
      <c r="P12" s="625">
        <f t="shared" si="5"/>
        <v>0</v>
      </c>
      <c r="Q12" s="706"/>
    </row>
    <row r="13" spans="1:17" ht="18" customHeight="1">
      <c r="A13" s="194">
        <v>5</v>
      </c>
      <c r="B13" s="195" t="s">
        <v>117</v>
      </c>
      <c r="C13" s="196">
        <v>4864948</v>
      </c>
      <c r="D13" s="200" t="s">
        <v>12</v>
      </c>
      <c r="E13" s="316" t="s">
        <v>360</v>
      </c>
      <c r="F13" s="201">
        <v>1000</v>
      </c>
      <c r="G13" s="448">
        <v>72795</v>
      </c>
      <c r="H13" s="449">
        <v>71742</v>
      </c>
      <c r="I13" s="637">
        <f t="shared" si="0"/>
        <v>1053</v>
      </c>
      <c r="J13" s="637">
        <f t="shared" si="1"/>
        <v>1053000</v>
      </c>
      <c r="K13" s="637">
        <f t="shared" si="2"/>
        <v>1.053</v>
      </c>
      <c r="L13" s="448">
        <v>737</v>
      </c>
      <c r="M13" s="449">
        <v>737</v>
      </c>
      <c r="N13" s="625">
        <f t="shared" si="3"/>
        <v>0</v>
      </c>
      <c r="O13" s="625">
        <f t="shared" si="4"/>
        <v>0</v>
      </c>
      <c r="P13" s="625">
        <f t="shared" si="5"/>
        <v>0</v>
      </c>
      <c r="Q13" s="184"/>
    </row>
    <row r="14" spans="1:17" ht="18" customHeight="1">
      <c r="A14" s="194">
        <v>6</v>
      </c>
      <c r="B14" s="195" t="s">
        <v>389</v>
      </c>
      <c r="C14" s="196">
        <v>4864949</v>
      </c>
      <c r="D14" s="200" t="s">
        <v>12</v>
      </c>
      <c r="E14" s="316" t="s">
        <v>360</v>
      </c>
      <c r="F14" s="201">
        <v>1000</v>
      </c>
      <c r="G14" s="448">
        <v>11974</v>
      </c>
      <c r="H14" s="449">
        <v>11042</v>
      </c>
      <c r="I14" s="637">
        <f t="shared" si="0"/>
        <v>932</v>
      </c>
      <c r="J14" s="637">
        <f t="shared" si="1"/>
        <v>932000</v>
      </c>
      <c r="K14" s="637">
        <f t="shared" si="2"/>
        <v>0.932</v>
      </c>
      <c r="L14" s="448">
        <v>367</v>
      </c>
      <c r="M14" s="449">
        <v>367</v>
      </c>
      <c r="N14" s="625">
        <f t="shared" si="3"/>
        <v>0</v>
      </c>
      <c r="O14" s="625">
        <f t="shared" si="4"/>
        <v>0</v>
      </c>
      <c r="P14" s="625">
        <f t="shared" si="5"/>
        <v>0</v>
      </c>
      <c r="Q14" s="590"/>
    </row>
    <row r="15" spans="1:17" ht="18" customHeight="1">
      <c r="A15" s="194">
        <v>7</v>
      </c>
      <c r="B15" s="490" t="s">
        <v>412</v>
      </c>
      <c r="C15" s="495">
        <v>5128434</v>
      </c>
      <c r="D15" s="200" t="s">
        <v>12</v>
      </c>
      <c r="E15" s="316" t="s">
        <v>360</v>
      </c>
      <c r="F15" s="504">
        <v>800</v>
      </c>
      <c r="G15" s="448">
        <v>990819</v>
      </c>
      <c r="H15" s="449">
        <v>992167</v>
      </c>
      <c r="I15" s="637">
        <f t="shared" si="0"/>
        <v>-1348</v>
      </c>
      <c r="J15" s="637">
        <f t="shared" si="1"/>
        <v>-1078400</v>
      </c>
      <c r="K15" s="637">
        <f t="shared" si="2"/>
        <v>-1.0784</v>
      </c>
      <c r="L15" s="448">
        <v>997507</v>
      </c>
      <c r="M15" s="449">
        <v>997528</v>
      </c>
      <c r="N15" s="625">
        <f t="shared" si="3"/>
        <v>-21</v>
      </c>
      <c r="O15" s="625">
        <f t="shared" si="4"/>
        <v>-16800</v>
      </c>
      <c r="P15" s="625">
        <f t="shared" si="5"/>
        <v>-0.0168</v>
      </c>
      <c r="Q15" s="184"/>
    </row>
    <row r="16" spans="1:17" ht="18" customHeight="1">
      <c r="A16" s="194">
        <v>8</v>
      </c>
      <c r="B16" s="490" t="s">
        <v>411</v>
      </c>
      <c r="C16" s="495">
        <v>5128430</v>
      </c>
      <c r="D16" s="200" t="s">
        <v>12</v>
      </c>
      <c r="E16" s="316" t="s">
        <v>360</v>
      </c>
      <c r="F16" s="504">
        <v>800</v>
      </c>
      <c r="G16" s="448">
        <v>998492</v>
      </c>
      <c r="H16" s="449">
        <v>999350</v>
      </c>
      <c r="I16" s="637">
        <f>G16-H16</f>
        <v>-858</v>
      </c>
      <c r="J16" s="637">
        <f t="shared" si="1"/>
        <v>-686400</v>
      </c>
      <c r="K16" s="637">
        <f t="shared" si="2"/>
        <v>-0.6864</v>
      </c>
      <c r="L16" s="448">
        <v>999508</v>
      </c>
      <c r="M16" s="449">
        <v>999526</v>
      </c>
      <c r="N16" s="625">
        <f>L16-M16</f>
        <v>-18</v>
      </c>
      <c r="O16" s="625">
        <f t="shared" si="4"/>
        <v>-14400</v>
      </c>
      <c r="P16" s="625">
        <f t="shared" si="5"/>
        <v>-0.0144</v>
      </c>
      <c r="Q16" s="184"/>
    </row>
    <row r="17" spans="1:17" ht="18" customHeight="1">
      <c r="A17" s="194">
        <v>9</v>
      </c>
      <c r="B17" s="490" t="s">
        <v>404</v>
      </c>
      <c r="C17" s="495">
        <v>5128445</v>
      </c>
      <c r="D17" s="200" t="s">
        <v>12</v>
      </c>
      <c r="E17" s="316" t="s">
        <v>360</v>
      </c>
      <c r="F17" s="504">
        <v>800</v>
      </c>
      <c r="G17" s="448">
        <v>2569</v>
      </c>
      <c r="H17" s="449">
        <v>3248</v>
      </c>
      <c r="I17" s="637">
        <f>G17-H17</f>
        <v>-679</v>
      </c>
      <c r="J17" s="637">
        <f t="shared" si="1"/>
        <v>-543200</v>
      </c>
      <c r="K17" s="637">
        <f t="shared" si="2"/>
        <v>-0.5432</v>
      </c>
      <c r="L17" s="448">
        <v>397</v>
      </c>
      <c r="M17" s="449">
        <v>405</v>
      </c>
      <c r="N17" s="625">
        <f>L17-M17</f>
        <v>-8</v>
      </c>
      <c r="O17" s="625">
        <f t="shared" si="4"/>
        <v>-6400</v>
      </c>
      <c r="P17" s="625">
        <f t="shared" si="5"/>
        <v>-0.0064</v>
      </c>
      <c r="Q17" s="590"/>
    </row>
    <row r="18" spans="1:17" ht="18" customHeight="1">
      <c r="A18" s="194"/>
      <c r="B18" s="202" t="s">
        <v>395</v>
      </c>
      <c r="C18" s="196"/>
      <c r="D18" s="200"/>
      <c r="E18" s="316"/>
      <c r="F18" s="201"/>
      <c r="G18" s="133"/>
      <c r="H18" s="539"/>
      <c r="I18" s="638"/>
      <c r="J18" s="638"/>
      <c r="K18" s="638"/>
      <c r="L18" s="542"/>
      <c r="M18" s="81"/>
      <c r="N18" s="625"/>
      <c r="O18" s="625"/>
      <c r="P18" s="625"/>
      <c r="Q18" s="184"/>
    </row>
    <row r="19" spans="1:17" ht="18" customHeight="1">
      <c r="A19" s="194">
        <v>10</v>
      </c>
      <c r="B19" s="195" t="s">
        <v>207</v>
      </c>
      <c r="C19" s="196">
        <v>4865124</v>
      </c>
      <c r="D19" s="197" t="s">
        <v>12</v>
      </c>
      <c r="E19" s="316" t="s">
        <v>360</v>
      </c>
      <c r="F19" s="201">
        <v>100</v>
      </c>
      <c r="G19" s="448">
        <v>998466</v>
      </c>
      <c r="H19" s="449">
        <v>998436</v>
      </c>
      <c r="I19" s="638">
        <f aca="true" t="shared" si="6" ref="I19:I26">G19-H19</f>
        <v>30</v>
      </c>
      <c r="J19" s="638">
        <f t="shared" si="1"/>
        <v>3000</v>
      </c>
      <c r="K19" s="638">
        <f t="shared" si="2"/>
        <v>0.003</v>
      </c>
      <c r="L19" s="448">
        <v>331760</v>
      </c>
      <c r="M19" s="449">
        <v>328923</v>
      </c>
      <c r="N19" s="625">
        <f aca="true" t="shared" si="7" ref="N19:N26">L19-M19</f>
        <v>2837</v>
      </c>
      <c r="O19" s="625">
        <f t="shared" si="4"/>
        <v>283700</v>
      </c>
      <c r="P19" s="625">
        <f t="shared" si="5"/>
        <v>0.2837</v>
      </c>
      <c r="Q19" s="184"/>
    </row>
    <row r="20" spans="1:17" ht="18" customHeight="1">
      <c r="A20" s="194">
        <v>11</v>
      </c>
      <c r="B20" s="195" t="s">
        <v>208</v>
      </c>
      <c r="C20" s="196">
        <v>4865125</v>
      </c>
      <c r="D20" s="200" t="s">
        <v>12</v>
      </c>
      <c r="E20" s="316" t="s">
        <v>360</v>
      </c>
      <c r="F20" s="201">
        <v>100</v>
      </c>
      <c r="G20" s="448">
        <v>7124</v>
      </c>
      <c r="H20" s="449">
        <v>7124</v>
      </c>
      <c r="I20" s="638">
        <f t="shared" si="6"/>
        <v>0</v>
      </c>
      <c r="J20" s="638">
        <f t="shared" si="1"/>
        <v>0</v>
      </c>
      <c r="K20" s="638">
        <f t="shared" si="2"/>
        <v>0</v>
      </c>
      <c r="L20" s="448">
        <v>469414</v>
      </c>
      <c r="M20" s="449">
        <v>463243</v>
      </c>
      <c r="N20" s="625">
        <f t="shared" si="7"/>
        <v>6171</v>
      </c>
      <c r="O20" s="625">
        <f t="shared" si="4"/>
        <v>617100</v>
      </c>
      <c r="P20" s="625">
        <f t="shared" si="5"/>
        <v>0.6171</v>
      </c>
      <c r="Q20" s="184"/>
    </row>
    <row r="21" spans="1:17" ht="18" customHeight="1">
      <c r="A21" s="194">
        <v>12</v>
      </c>
      <c r="B21" s="198" t="s">
        <v>209</v>
      </c>
      <c r="C21" s="196">
        <v>4865126</v>
      </c>
      <c r="D21" s="200" t="s">
        <v>12</v>
      </c>
      <c r="E21" s="316" t="s">
        <v>360</v>
      </c>
      <c r="F21" s="201">
        <v>100</v>
      </c>
      <c r="G21" s="448">
        <v>11303</v>
      </c>
      <c r="H21" s="449">
        <v>11300</v>
      </c>
      <c r="I21" s="638">
        <f t="shared" si="6"/>
        <v>3</v>
      </c>
      <c r="J21" s="638">
        <f t="shared" si="1"/>
        <v>300</v>
      </c>
      <c r="K21" s="638">
        <f t="shared" si="2"/>
        <v>0.0003</v>
      </c>
      <c r="L21" s="448">
        <v>264848</v>
      </c>
      <c r="M21" s="449">
        <v>259372</v>
      </c>
      <c r="N21" s="625">
        <f t="shared" si="7"/>
        <v>5476</v>
      </c>
      <c r="O21" s="625">
        <f t="shared" si="4"/>
        <v>547600</v>
      </c>
      <c r="P21" s="625">
        <f t="shared" si="5"/>
        <v>0.5476</v>
      </c>
      <c r="Q21" s="184"/>
    </row>
    <row r="22" spans="1:17" ht="18" customHeight="1">
      <c r="A22" s="194">
        <v>13</v>
      </c>
      <c r="B22" s="195" t="s">
        <v>210</v>
      </c>
      <c r="C22" s="196">
        <v>4865127</v>
      </c>
      <c r="D22" s="200" t="s">
        <v>12</v>
      </c>
      <c r="E22" s="316" t="s">
        <v>360</v>
      </c>
      <c r="F22" s="201">
        <v>100</v>
      </c>
      <c r="G22" s="448">
        <v>5146</v>
      </c>
      <c r="H22" s="449">
        <v>5391</v>
      </c>
      <c r="I22" s="638">
        <f t="shared" si="6"/>
        <v>-245</v>
      </c>
      <c r="J22" s="638">
        <f t="shared" si="1"/>
        <v>-24500</v>
      </c>
      <c r="K22" s="638">
        <f t="shared" si="2"/>
        <v>-0.0245</v>
      </c>
      <c r="L22" s="448">
        <v>333900</v>
      </c>
      <c r="M22" s="449">
        <v>334089</v>
      </c>
      <c r="N22" s="625">
        <f t="shared" si="7"/>
        <v>-189</v>
      </c>
      <c r="O22" s="625">
        <f t="shared" si="4"/>
        <v>-18900</v>
      </c>
      <c r="P22" s="625">
        <f t="shared" si="5"/>
        <v>-0.0189</v>
      </c>
      <c r="Q22" s="184"/>
    </row>
    <row r="23" spans="1:17" ht="18" customHeight="1">
      <c r="A23" s="194">
        <v>14</v>
      </c>
      <c r="B23" s="195" t="s">
        <v>211</v>
      </c>
      <c r="C23" s="196">
        <v>4865128</v>
      </c>
      <c r="D23" s="200" t="s">
        <v>12</v>
      </c>
      <c r="E23" s="316" t="s">
        <v>360</v>
      </c>
      <c r="F23" s="201">
        <v>100</v>
      </c>
      <c r="G23" s="448">
        <v>998654</v>
      </c>
      <c r="H23" s="449">
        <v>998654</v>
      </c>
      <c r="I23" s="638">
        <f t="shared" si="6"/>
        <v>0</v>
      </c>
      <c r="J23" s="638">
        <f t="shared" si="1"/>
        <v>0</v>
      </c>
      <c r="K23" s="638">
        <f t="shared" si="2"/>
        <v>0</v>
      </c>
      <c r="L23" s="448">
        <v>268595</v>
      </c>
      <c r="M23" s="449">
        <v>266025</v>
      </c>
      <c r="N23" s="625">
        <f t="shared" si="7"/>
        <v>2570</v>
      </c>
      <c r="O23" s="625">
        <f t="shared" si="4"/>
        <v>257000</v>
      </c>
      <c r="P23" s="625">
        <f t="shared" si="5"/>
        <v>0.257</v>
      </c>
      <c r="Q23" s="184"/>
    </row>
    <row r="24" spans="1:17" ht="18" customHeight="1">
      <c r="A24" s="194">
        <v>15</v>
      </c>
      <c r="B24" s="195" t="s">
        <v>212</v>
      </c>
      <c r="C24" s="196">
        <v>4865129</v>
      </c>
      <c r="D24" s="197" t="s">
        <v>12</v>
      </c>
      <c r="E24" s="316" t="s">
        <v>360</v>
      </c>
      <c r="F24" s="201">
        <v>100</v>
      </c>
      <c r="G24" s="448">
        <v>340</v>
      </c>
      <c r="H24" s="449">
        <v>340</v>
      </c>
      <c r="I24" s="638">
        <f t="shared" si="6"/>
        <v>0</v>
      </c>
      <c r="J24" s="638">
        <f t="shared" si="1"/>
        <v>0</v>
      </c>
      <c r="K24" s="638">
        <f t="shared" si="2"/>
        <v>0</v>
      </c>
      <c r="L24" s="448">
        <v>163976</v>
      </c>
      <c r="M24" s="449">
        <v>158055</v>
      </c>
      <c r="N24" s="625">
        <f t="shared" si="7"/>
        <v>5921</v>
      </c>
      <c r="O24" s="625">
        <f t="shared" si="4"/>
        <v>592100</v>
      </c>
      <c r="P24" s="625">
        <f t="shared" si="5"/>
        <v>0.5921</v>
      </c>
      <c r="Q24" s="184"/>
    </row>
    <row r="25" spans="1:17" ht="18" customHeight="1">
      <c r="A25" s="194">
        <v>16</v>
      </c>
      <c r="B25" s="195" t="s">
        <v>213</v>
      </c>
      <c r="C25" s="196">
        <v>4865130</v>
      </c>
      <c r="D25" s="200" t="s">
        <v>12</v>
      </c>
      <c r="E25" s="316" t="s">
        <v>360</v>
      </c>
      <c r="F25" s="201">
        <v>100</v>
      </c>
      <c r="G25" s="448">
        <v>13120</v>
      </c>
      <c r="H25" s="449">
        <v>13120</v>
      </c>
      <c r="I25" s="638">
        <f t="shared" si="6"/>
        <v>0</v>
      </c>
      <c r="J25" s="638">
        <f t="shared" si="1"/>
        <v>0</v>
      </c>
      <c r="K25" s="638">
        <f t="shared" si="2"/>
        <v>0</v>
      </c>
      <c r="L25" s="448">
        <v>240762</v>
      </c>
      <c r="M25" s="449">
        <v>239342</v>
      </c>
      <c r="N25" s="625">
        <f t="shared" si="7"/>
        <v>1420</v>
      </c>
      <c r="O25" s="625">
        <f t="shared" si="4"/>
        <v>142000</v>
      </c>
      <c r="P25" s="625">
        <f t="shared" si="5"/>
        <v>0.142</v>
      </c>
      <c r="Q25" s="184"/>
    </row>
    <row r="26" spans="1:17" ht="18" customHeight="1">
      <c r="A26" s="194">
        <v>17</v>
      </c>
      <c r="B26" s="195" t="s">
        <v>214</v>
      </c>
      <c r="C26" s="196">
        <v>4865131</v>
      </c>
      <c r="D26" s="200" t="s">
        <v>12</v>
      </c>
      <c r="E26" s="316" t="s">
        <v>360</v>
      </c>
      <c r="F26" s="201">
        <v>100</v>
      </c>
      <c r="G26" s="448">
        <v>15176</v>
      </c>
      <c r="H26" s="449">
        <v>13831</v>
      </c>
      <c r="I26" s="638">
        <f t="shared" si="6"/>
        <v>1345</v>
      </c>
      <c r="J26" s="638">
        <f t="shared" si="1"/>
        <v>134500</v>
      </c>
      <c r="K26" s="638">
        <f t="shared" si="2"/>
        <v>0.1345</v>
      </c>
      <c r="L26" s="448">
        <v>278908</v>
      </c>
      <c r="M26" s="449">
        <v>275334</v>
      </c>
      <c r="N26" s="625">
        <f t="shared" si="7"/>
        <v>3574</v>
      </c>
      <c r="O26" s="625">
        <f t="shared" si="4"/>
        <v>357400</v>
      </c>
      <c r="P26" s="625">
        <f t="shared" si="5"/>
        <v>0.3574</v>
      </c>
      <c r="Q26" s="184"/>
    </row>
    <row r="27" spans="1:17" ht="18" customHeight="1">
      <c r="A27" s="194"/>
      <c r="B27" s="203" t="s">
        <v>215</v>
      </c>
      <c r="C27" s="196"/>
      <c r="D27" s="200"/>
      <c r="E27" s="316"/>
      <c r="F27" s="201"/>
      <c r="G27" s="133"/>
      <c r="H27" s="539"/>
      <c r="I27" s="638"/>
      <c r="J27" s="638"/>
      <c r="K27" s="638"/>
      <c r="L27" s="542"/>
      <c r="M27" s="81"/>
      <c r="N27" s="625"/>
      <c r="O27" s="625"/>
      <c r="P27" s="625"/>
      <c r="Q27" s="184"/>
    </row>
    <row r="28" spans="1:17" ht="18" customHeight="1">
      <c r="A28" s="194">
        <v>18</v>
      </c>
      <c r="B28" s="195" t="s">
        <v>216</v>
      </c>
      <c r="C28" s="196">
        <v>4865037</v>
      </c>
      <c r="D28" s="200" t="s">
        <v>12</v>
      </c>
      <c r="E28" s="316" t="s">
        <v>360</v>
      </c>
      <c r="F28" s="201">
        <v>1100</v>
      </c>
      <c r="G28" s="448">
        <v>0</v>
      </c>
      <c r="H28" s="449">
        <v>0</v>
      </c>
      <c r="I28" s="638">
        <f>G28-H28</f>
        <v>0</v>
      </c>
      <c r="J28" s="638">
        <f t="shared" si="1"/>
        <v>0</v>
      </c>
      <c r="K28" s="638">
        <f t="shared" si="2"/>
        <v>0</v>
      </c>
      <c r="L28" s="448">
        <v>62118</v>
      </c>
      <c r="M28" s="449">
        <v>61635</v>
      </c>
      <c r="N28" s="625">
        <f>L28-M28</f>
        <v>483</v>
      </c>
      <c r="O28" s="625">
        <f t="shared" si="4"/>
        <v>531300</v>
      </c>
      <c r="P28" s="625">
        <f t="shared" si="5"/>
        <v>0.5313</v>
      </c>
      <c r="Q28" s="184"/>
    </row>
    <row r="29" spans="1:17" ht="18" customHeight="1">
      <c r="A29" s="194">
        <v>19</v>
      </c>
      <c r="B29" s="195" t="s">
        <v>217</v>
      </c>
      <c r="C29" s="196">
        <v>4865038</v>
      </c>
      <c r="D29" s="200" t="s">
        <v>12</v>
      </c>
      <c r="E29" s="316" t="s">
        <v>360</v>
      </c>
      <c r="F29" s="201">
        <v>1000</v>
      </c>
      <c r="G29" s="448">
        <v>4293</v>
      </c>
      <c r="H29" s="449">
        <v>4737</v>
      </c>
      <c r="I29" s="638">
        <f>G29-H29</f>
        <v>-444</v>
      </c>
      <c r="J29" s="638">
        <f t="shared" si="1"/>
        <v>-444000</v>
      </c>
      <c r="K29" s="638">
        <f t="shared" si="2"/>
        <v>-0.444</v>
      </c>
      <c r="L29" s="448">
        <v>36431</v>
      </c>
      <c r="M29" s="449">
        <v>36431</v>
      </c>
      <c r="N29" s="625">
        <f>L29-M29</f>
        <v>0</v>
      </c>
      <c r="O29" s="625">
        <f t="shared" si="4"/>
        <v>0</v>
      </c>
      <c r="P29" s="625">
        <f t="shared" si="5"/>
        <v>0</v>
      </c>
      <c r="Q29" s="184"/>
    </row>
    <row r="30" spans="1:17" ht="18" customHeight="1">
      <c r="A30" s="194">
        <v>20</v>
      </c>
      <c r="B30" s="195" t="s">
        <v>218</v>
      </c>
      <c r="C30" s="196">
        <v>4865039</v>
      </c>
      <c r="D30" s="200" t="s">
        <v>12</v>
      </c>
      <c r="E30" s="316" t="s">
        <v>360</v>
      </c>
      <c r="F30" s="201">
        <v>1100</v>
      </c>
      <c r="G30" s="448">
        <v>0</v>
      </c>
      <c r="H30" s="449">
        <v>0</v>
      </c>
      <c r="I30" s="638">
        <f>G30-H30</f>
        <v>0</v>
      </c>
      <c r="J30" s="638">
        <f t="shared" si="1"/>
        <v>0</v>
      </c>
      <c r="K30" s="638">
        <f t="shared" si="2"/>
        <v>0</v>
      </c>
      <c r="L30" s="448">
        <v>140772</v>
      </c>
      <c r="M30" s="449">
        <v>140596</v>
      </c>
      <c r="N30" s="625">
        <f>L30-M30</f>
        <v>176</v>
      </c>
      <c r="O30" s="625">
        <f t="shared" si="4"/>
        <v>193600</v>
      </c>
      <c r="P30" s="625">
        <f t="shared" si="5"/>
        <v>0.1936</v>
      </c>
      <c r="Q30" s="184"/>
    </row>
    <row r="31" spans="1:17" ht="18" customHeight="1">
      <c r="A31" s="194">
        <v>21</v>
      </c>
      <c r="B31" s="198" t="s">
        <v>219</v>
      </c>
      <c r="C31" s="196">
        <v>4865040</v>
      </c>
      <c r="D31" s="200" t="s">
        <v>12</v>
      </c>
      <c r="E31" s="316" t="s">
        <v>360</v>
      </c>
      <c r="F31" s="201">
        <v>1000</v>
      </c>
      <c r="G31" s="448">
        <v>9256</v>
      </c>
      <c r="H31" s="449">
        <v>9314</v>
      </c>
      <c r="I31" s="638">
        <f>G31-H31</f>
        <v>-58</v>
      </c>
      <c r="J31" s="638">
        <f t="shared" si="1"/>
        <v>-58000</v>
      </c>
      <c r="K31" s="638">
        <f t="shared" si="2"/>
        <v>-0.058</v>
      </c>
      <c r="L31" s="448">
        <v>50445</v>
      </c>
      <c r="M31" s="449">
        <v>50427</v>
      </c>
      <c r="N31" s="625">
        <f>L31-M31</f>
        <v>18</v>
      </c>
      <c r="O31" s="625">
        <f t="shared" si="4"/>
        <v>18000</v>
      </c>
      <c r="P31" s="625">
        <f t="shared" si="5"/>
        <v>0.018</v>
      </c>
      <c r="Q31" s="184"/>
    </row>
    <row r="32" spans="1:17" ht="18" customHeight="1">
      <c r="A32" s="194"/>
      <c r="B32" s="203"/>
      <c r="C32" s="196"/>
      <c r="D32" s="200"/>
      <c r="E32" s="316"/>
      <c r="F32" s="201"/>
      <c r="G32" s="133"/>
      <c r="H32" s="81"/>
      <c r="I32" s="637"/>
      <c r="J32" s="637"/>
      <c r="K32" s="639">
        <f>SUM(K28:K31)</f>
        <v>-0.502</v>
      </c>
      <c r="L32" s="224"/>
      <c r="M32" s="81"/>
      <c r="N32" s="625"/>
      <c r="O32" s="625"/>
      <c r="P32" s="692">
        <f>SUM(P28:P31)</f>
        <v>0.7429</v>
      </c>
      <c r="Q32" s="184"/>
    </row>
    <row r="33" spans="1:17" ht="18" customHeight="1">
      <c r="A33" s="194"/>
      <c r="B33" s="202" t="s">
        <v>121</v>
      </c>
      <c r="C33" s="196"/>
      <c r="D33" s="197"/>
      <c r="E33" s="316"/>
      <c r="F33" s="201"/>
      <c r="G33" s="133"/>
      <c r="H33" s="81"/>
      <c r="I33" s="637"/>
      <c r="J33" s="637"/>
      <c r="K33" s="637"/>
      <c r="L33" s="224"/>
      <c r="M33" s="81"/>
      <c r="N33" s="625"/>
      <c r="O33" s="625"/>
      <c r="P33" s="625"/>
      <c r="Q33" s="184"/>
    </row>
    <row r="34" spans="1:17" ht="18" customHeight="1">
      <c r="A34" s="194">
        <v>22</v>
      </c>
      <c r="B34" s="195" t="s">
        <v>188</v>
      </c>
      <c r="C34" s="196">
        <v>4864845</v>
      </c>
      <c r="D34" s="200" t="s">
        <v>12</v>
      </c>
      <c r="E34" s="316" t="s">
        <v>360</v>
      </c>
      <c r="F34" s="201">
        <v>1000</v>
      </c>
      <c r="G34" s="448">
        <v>684</v>
      </c>
      <c r="H34" s="449">
        <v>677</v>
      </c>
      <c r="I34" s="637">
        <f>G34-H34</f>
        <v>7</v>
      </c>
      <c r="J34" s="637">
        <f t="shared" si="1"/>
        <v>7000</v>
      </c>
      <c r="K34" s="637">
        <f t="shared" si="2"/>
        <v>0.007</v>
      </c>
      <c r="L34" s="448">
        <v>72514</v>
      </c>
      <c r="M34" s="449">
        <v>72531</v>
      </c>
      <c r="N34" s="625">
        <f>L34-M34</f>
        <v>-17</v>
      </c>
      <c r="O34" s="625">
        <f t="shared" si="4"/>
        <v>-17000</v>
      </c>
      <c r="P34" s="625">
        <f t="shared" si="5"/>
        <v>-0.017</v>
      </c>
      <c r="Q34" s="717"/>
    </row>
    <row r="35" spans="1:17" ht="18" customHeight="1">
      <c r="A35" s="194">
        <v>23</v>
      </c>
      <c r="B35" s="195" t="s">
        <v>189</v>
      </c>
      <c r="C35" s="196">
        <v>4864852</v>
      </c>
      <c r="D35" s="200" t="s">
        <v>12</v>
      </c>
      <c r="E35" s="316" t="s">
        <v>360</v>
      </c>
      <c r="F35" s="201">
        <v>1000</v>
      </c>
      <c r="G35" s="448">
        <v>7996</v>
      </c>
      <c r="H35" s="449">
        <v>7956</v>
      </c>
      <c r="I35" s="637">
        <f>G35-H35</f>
        <v>40</v>
      </c>
      <c r="J35" s="637">
        <f t="shared" si="1"/>
        <v>40000</v>
      </c>
      <c r="K35" s="637">
        <f t="shared" si="2"/>
        <v>0.04</v>
      </c>
      <c r="L35" s="448">
        <v>2235</v>
      </c>
      <c r="M35" s="449">
        <v>2209</v>
      </c>
      <c r="N35" s="625">
        <f>L35-M35</f>
        <v>26</v>
      </c>
      <c r="O35" s="625">
        <f t="shared" si="4"/>
        <v>26000</v>
      </c>
      <c r="P35" s="625">
        <f t="shared" si="5"/>
        <v>0.026</v>
      </c>
      <c r="Q35" s="184"/>
    </row>
    <row r="36" spans="1:17" ht="18" customHeight="1">
      <c r="A36" s="194">
        <v>24</v>
      </c>
      <c r="B36" s="198" t="s">
        <v>190</v>
      </c>
      <c r="C36" s="196">
        <v>4865142</v>
      </c>
      <c r="D36" s="200" t="s">
        <v>12</v>
      </c>
      <c r="E36" s="316" t="s">
        <v>360</v>
      </c>
      <c r="F36" s="201">
        <v>100</v>
      </c>
      <c r="G36" s="448">
        <v>861453</v>
      </c>
      <c r="H36" s="449">
        <v>856361</v>
      </c>
      <c r="I36" s="637">
        <f>G36-H36</f>
        <v>5092</v>
      </c>
      <c r="J36" s="637">
        <f t="shared" si="1"/>
        <v>509200</v>
      </c>
      <c r="K36" s="637">
        <f t="shared" si="2"/>
        <v>0.5092</v>
      </c>
      <c r="L36" s="448">
        <v>54401</v>
      </c>
      <c r="M36" s="449">
        <v>53877</v>
      </c>
      <c r="N36" s="625">
        <f>L36-M36</f>
        <v>524</v>
      </c>
      <c r="O36" s="625">
        <f t="shared" si="4"/>
        <v>52400</v>
      </c>
      <c r="P36" s="625">
        <f t="shared" si="5"/>
        <v>0.0524</v>
      </c>
      <c r="Q36" s="184"/>
    </row>
    <row r="37" spans="1:17" ht="18" customHeight="1">
      <c r="A37" s="194">
        <v>25</v>
      </c>
      <c r="B37" s="203" t="s">
        <v>194</v>
      </c>
      <c r="C37" s="196"/>
      <c r="D37" s="200"/>
      <c r="E37" s="316"/>
      <c r="F37" s="201"/>
      <c r="G37" s="133"/>
      <c r="H37" s="81"/>
      <c r="I37" s="637"/>
      <c r="J37" s="637"/>
      <c r="K37" s="637"/>
      <c r="L37" s="224"/>
      <c r="M37" s="81"/>
      <c r="N37" s="625"/>
      <c r="O37" s="625"/>
      <c r="P37" s="625"/>
      <c r="Q37" s="184"/>
    </row>
    <row r="38" spans="1:17" ht="18">
      <c r="A38" s="194">
        <v>26</v>
      </c>
      <c r="B38" s="195" t="s">
        <v>380</v>
      </c>
      <c r="C38" s="196">
        <v>4865122</v>
      </c>
      <c r="D38" s="200" t="s">
        <v>12</v>
      </c>
      <c r="E38" s="197" t="s">
        <v>13</v>
      </c>
      <c r="F38" s="201">
        <v>100</v>
      </c>
      <c r="G38" s="448">
        <v>5221</v>
      </c>
      <c r="H38" s="449">
        <v>5252</v>
      </c>
      <c r="I38" s="638">
        <f>G38-H38</f>
        <v>-31</v>
      </c>
      <c r="J38" s="638">
        <f>$F38*I38</f>
        <v>-3100</v>
      </c>
      <c r="K38" s="638">
        <f>J38/1000000</f>
        <v>-0.0031</v>
      </c>
      <c r="L38" s="448">
        <v>763</v>
      </c>
      <c r="M38" s="449">
        <v>763</v>
      </c>
      <c r="N38" s="625">
        <f>L38-M38</f>
        <v>0</v>
      </c>
      <c r="O38" s="625">
        <f>$F38*N38</f>
        <v>0</v>
      </c>
      <c r="P38" s="625">
        <f>O38/1000000</f>
        <v>0</v>
      </c>
      <c r="Q38" s="733"/>
    </row>
    <row r="39" spans="1:17" ht="18" customHeight="1">
      <c r="A39" s="194">
        <v>27</v>
      </c>
      <c r="B39" s="195" t="s">
        <v>221</v>
      </c>
      <c r="C39" s="196">
        <v>4865132</v>
      </c>
      <c r="D39" s="200" t="s">
        <v>12</v>
      </c>
      <c r="E39" s="316" t="s">
        <v>360</v>
      </c>
      <c r="F39" s="201">
        <v>100</v>
      </c>
      <c r="G39" s="448">
        <v>43906</v>
      </c>
      <c r="H39" s="449">
        <v>39096</v>
      </c>
      <c r="I39" s="638">
        <f>G39-H39</f>
        <v>4810</v>
      </c>
      <c r="J39" s="638">
        <f t="shared" si="1"/>
        <v>481000</v>
      </c>
      <c r="K39" s="638">
        <f t="shared" si="2"/>
        <v>0.481</v>
      </c>
      <c r="L39" s="448">
        <v>683143</v>
      </c>
      <c r="M39" s="449">
        <v>682462</v>
      </c>
      <c r="N39" s="625">
        <f>L39-M39</f>
        <v>681</v>
      </c>
      <c r="O39" s="625">
        <f t="shared" si="4"/>
        <v>68100</v>
      </c>
      <c r="P39" s="625">
        <f t="shared" si="5"/>
        <v>0.0681</v>
      </c>
      <c r="Q39" s="184"/>
    </row>
    <row r="40" spans="1:17" ht="18" customHeight="1" thickBot="1">
      <c r="A40" s="194">
        <v>28</v>
      </c>
      <c r="B40" s="215" t="s">
        <v>222</v>
      </c>
      <c r="C40" s="207">
        <v>4864803</v>
      </c>
      <c r="D40" s="209" t="s">
        <v>12</v>
      </c>
      <c r="E40" s="206" t="s">
        <v>360</v>
      </c>
      <c r="F40" s="216">
        <v>100</v>
      </c>
      <c r="G40" s="453">
        <v>113149</v>
      </c>
      <c r="H40" s="454">
        <v>111427</v>
      </c>
      <c r="I40" s="640">
        <f>G40-H40</f>
        <v>1722</v>
      </c>
      <c r="J40" s="640">
        <f t="shared" si="1"/>
        <v>172200</v>
      </c>
      <c r="K40" s="640">
        <f t="shared" si="2"/>
        <v>0.1722</v>
      </c>
      <c r="L40" s="448">
        <v>240787</v>
      </c>
      <c r="M40" s="454">
        <v>236134</v>
      </c>
      <c r="N40" s="635">
        <f>L40-M40</f>
        <v>4653</v>
      </c>
      <c r="O40" s="635">
        <f t="shared" si="4"/>
        <v>465300</v>
      </c>
      <c r="P40" s="668">
        <f t="shared" si="5"/>
        <v>0.4653</v>
      </c>
      <c r="Q40" s="185"/>
    </row>
    <row r="41" spans="1:17" ht="18" customHeight="1" thickTop="1">
      <c r="A41" s="193"/>
      <c r="B41" s="195"/>
      <c r="C41" s="196"/>
      <c r="D41" s="197"/>
      <c r="E41" s="316"/>
      <c r="F41" s="196"/>
      <c r="G41" s="196"/>
      <c r="H41" s="81"/>
      <c r="I41" s="81"/>
      <c r="J41" s="81"/>
      <c r="K41" s="81"/>
      <c r="L41" s="541"/>
      <c r="M41" s="81"/>
      <c r="N41" s="81"/>
      <c r="O41" s="81"/>
      <c r="P41" s="81"/>
      <c r="Q41" s="27"/>
    </row>
    <row r="42" spans="1:17" ht="21" customHeight="1" thickBot="1">
      <c r="A42" s="220"/>
      <c r="B42" s="549"/>
      <c r="C42" s="207"/>
      <c r="D42" s="209"/>
      <c r="E42" s="206"/>
      <c r="F42" s="207"/>
      <c r="G42" s="207"/>
      <c r="H42" s="91"/>
      <c r="I42" s="91"/>
      <c r="J42" s="91"/>
      <c r="K42" s="91"/>
      <c r="L42" s="91"/>
      <c r="M42" s="91"/>
      <c r="N42" s="91"/>
      <c r="O42" s="91"/>
      <c r="P42" s="91"/>
      <c r="Q42" s="223" t="str">
        <f>NDPL!Q1</f>
        <v>OCTOBER-2012</v>
      </c>
    </row>
    <row r="43" spans="1:17" ht="21.75" customHeight="1" thickTop="1">
      <c r="A43" s="191"/>
      <c r="B43" s="553" t="s">
        <v>362</v>
      </c>
      <c r="C43" s="196"/>
      <c r="D43" s="197"/>
      <c r="E43" s="316"/>
      <c r="F43" s="196"/>
      <c r="G43" s="554"/>
      <c r="H43" s="81"/>
      <c r="I43" s="81"/>
      <c r="J43" s="81"/>
      <c r="K43" s="81"/>
      <c r="L43" s="554"/>
      <c r="M43" s="81"/>
      <c r="N43" s="81"/>
      <c r="O43" s="81"/>
      <c r="P43" s="555"/>
      <c r="Q43" s="556"/>
    </row>
    <row r="44" spans="1:17" ht="21" customHeight="1">
      <c r="A44" s="194"/>
      <c r="B44" s="727" t="s">
        <v>409</v>
      </c>
      <c r="C44" s="196"/>
      <c r="D44" s="197"/>
      <c r="E44" s="316"/>
      <c r="F44" s="196"/>
      <c r="G44" s="133"/>
      <c r="H44" s="81"/>
      <c r="I44" s="81"/>
      <c r="J44" s="81"/>
      <c r="K44" s="81"/>
      <c r="L44" s="133"/>
      <c r="M44" s="81"/>
      <c r="N44" s="81"/>
      <c r="O44" s="81"/>
      <c r="P44" s="81"/>
      <c r="Q44" s="728"/>
    </row>
    <row r="45" spans="1:17" ht="18">
      <c r="A45" s="194">
        <v>29</v>
      </c>
      <c r="B45" s="195" t="s">
        <v>410</v>
      </c>
      <c r="C45" s="196">
        <v>5128418</v>
      </c>
      <c r="D45" s="200" t="s">
        <v>12</v>
      </c>
      <c r="E45" s="316" t="s">
        <v>360</v>
      </c>
      <c r="F45" s="196">
        <v>-1000</v>
      </c>
      <c r="G45" s="448">
        <v>990450</v>
      </c>
      <c r="H45" s="449">
        <v>993813</v>
      </c>
      <c r="I45" s="625">
        <f>G45-H45</f>
        <v>-3363</v>
      </c>
      <c r="J45" s="625">
        <f t="shared" si="1"/>
        <v>3363000</v>
      </c>
      <c r="K45" s="625">
        <f t="shared" si="2"/>
        <v>3.363</v>
      </c>
      <c r="L45" s="448">
        <v>999947</v>
      </c>
      <c r="M45" s="449">
        <v>999947</v>
      </c>
      <c r="N45" s="625">
        <f>L45-M45</f>
        <v>0</v>
      </c>
      <c r="O45" s="625">
        <f t="shared" si="4"/>
        <v>0</v>
      </c>
      <c r="P45" s="625">
        <f t="shared" si="5"/>
        <v>0</v>
      </c>
      <c r="Q45" s="729"/>
    </row>
    <row r="46" spans="1:17" ht="18">
      <c r="A46" s="194"/>
      <c r="B46" s="727" t="s">
        <v>413</v>
      </c>
      <c r="C46" s="196"/>
      <c r="D46" s="200"/>
      <c r="E46" s="316"/>
      <c r="F46" s="196"/>
      <c r="G46" s="448"/>
      <c r="H46" s="449"/>
      <c r="I46" s="625"/>
      <c r="J46" s="625"/>
      <c r="K46" s="625"/>
      <c r="L46" s="448"/>
      <c r="M46" s="449"/>
      <c r="N46" s="625"/>
      <c r="O46" s="625"/>
      <c r="P46" s="625"/>
      <c r="Q46" s="729"/>
    </row>
    <row r="47" spans="1:17" ht="18">
      <c r="A47" s="194">
        <v>30</v>
      </c>
      <c r="B47" s="195" t="s">
        <v>410</v>
      </c>
      <c r="C47" s="196">
        <v>5128422</v>
      </c>
      <c r="D47" s="200" t="s">
        <v>12</v>
      </c>
      <c r="E47" s="316" t="s">
        <v>360</v>
      </c>
      <c r="F47" s="196">
        <v>-1000</v>
      </c>
      <c r="G47" s="448">
        <v>998011</v>
      </c>
      <c r="H47" s="449">
        <v>999817</v>
      </c>
      <c r="I47" s="625">
        <f>G47-H47</f>
        <v>-1806</v>
      </c>
      <c r="J47" s="625">
        <f t="shared" si="1"/>
        <v>1806000</v>
      </c>
      <c r="K47" s="625">
        <f t="shared" si="2"/>
        <v>1.806</v>
      </c>
      <c r="L47" s="448">
        <v>999999</v>
      </c>
      <c r="M47" s="449">
        <v>1000000</v>
      </c>
      <c r="N47" s="625">
        <f>L47-M47</f>
        <v>-1</v>
      </c>
      <c r="O47" s="625">
        <f t="shared" si="4"/>
        <v>1000</v>
      </c>
      <c r="P47" s="625">
        <f t="shared" si="5"/>
        <v>0.001</v>
      </c>
      <c r="Q47" s="746" t="s">
        <v>422</v>
      </c>
    </row>
    <row r="48" spans="1:17" ht="18" customHeight="1">
      <c r="A48" s="194"/>
      <c r="B48" s="202" t="s">
        <v>197</v>
      </c>
      <c r="C48" s="196"/>
      <c r="D48" s="197"/>
      <c r="E48" s="316"/>
      <c r="F48" s="201"/>
      <c r="G48" s="133"/>
      <c r="H48" s="81"/>
      <c r="I48" s="81"/>
      <c r="J48" s="81"/>
      <c r="K48" s="81"/>
      <c r="L48" s="224"/>
      <c r="M48" s="81"/>
      <c r="N48" s="81"/>
      <c r="O48" s="81"/>
      <c r="P48" s="81"/>
      <c r="Q48" s="184"/>
    </row>
    <row r="49" spans="1:17" ht="25.5">
      <c r="A49" s="194">
        <v>31</v>
      </c>
      <c r="B49" s="204" t="s">
        <v>223</v>
      </c>
      <c r="C49" s="196">
        <v>4865133</v>
      </c>
      <c r="D49" s="200" t="s">
        <v>12</v>
      </c>
      <c r="E49" s="316" t="s">
        <v>360</v>
      </c>
      <c r="F49" s="201">
        <v>100</v>
      </c>
      <c r="G49" s="448">
        <v>246397</v>
      </c>
      <c r="H49" s="449">
        <v>241123</v>
      </c>
      <c r="I49" s="625">
        <f>G49-H49</f>
        <v>5274</v>
      </c>
      <c r="J49" s="625">
        <f t="shared" si="1"/>
        <v>527400</v>
      </c>
      <c r="K49" s="625">
        <f t="shared" si="2"/>
        <v>0.5274</v>
      </c>
      <c r="L49" s="448">
        <v>39706</v>
      </c>
      <c r="M49" s="449">
        <v>39582</v>
      </c>
      <c r="N49" s="625">
        <f>L49-M49</f>
        <v>124</v>
      </c>
      <c r="O49" s="625">
        <f t="shared" si="4"/>
        <v>12400</v>
      </c>
      <c r="P49" s="625">
        <f t="shared" si="5"/>
        <v>0.0124</v>
      </c>
      <c r="Q49" s="184"/>
    </row>
    <row r="50" spans="1:17" ht="18" customHeight="1">
      <c r="A50" s="194"/>
      <c r="B50" s="202" t="s">
        <v>199</v>
      </c>
      <c r="C50" s="196"/>
      <c r="D50" s="200"/>
      <c r="E50" s="316"/>
      <c r="F50" s="201"/>
      <c r="G50" s="133"/>
      <c r="H50" s="81"/>
      <c r="I50" s="625"/>
      <c r="J50" s="625"/>
      <c r="K50" s="625"/>
      <c r="L50" s="224"/>
      <c r="M50" s="81"/>
      <c r="N50" s="625"/>
      <c r="O50" s="625"/>
      <c r="P50" s="625"/>
      <c r="Q50" s="184"/>
    </row>
    <row r="51" spans="1:17" ht="18" customHeight="1">
      <c r="A51" s="194">
        <v>32</v>
      </c>
      <c r="B51" s="195" t="s">
        <v>183</v>
      </c>
      <c r="C51" s="196">
        <v>4865076</v>
      </c>
      <c r="D51" s="200" t="s">
        <v>12</v>
      </c>
      <c r="E51" s="316" t="s">
        <v>360</v>
      </c>
      <c r="F51" s="201">
        <v>100</v>
      </c>
      <c r="G51" s="448">
        <v>1147</v>
      </c>
      <c r="H51" s="449">
        <v>1140</v>
      </c>
      <c r="I51" s="625">
        <f>G51-H51</f>
        <v>7</v>
      </c>
      <c r="J51" s="625">
        <f t="shared" si="1"/>
        <v>700</v>
      </c>
      <c r="K51" s="625">
        <f t="shared" si="2"/>
        <v>0.0007</v>
      </c>
      <c r="L51" s="448">
        <v>14981</v>
      </c>
      <c r="M51" s="449">
        <v>14962</v>
      </c>
      <c r="N51" s="625">
        <f>L51-M51</f>
        <v>19</v>
      </c>
      <c r="O51" s="625">
        <f t="shared" si="4"/>
        <v>1900</v>
      </c>
      <c r="P51" s="625">
        <f t="shared" si="5"/>
        <v>0.0019</v>
      </c>
      <c r="Q51" s="184"/>
    </row>
    <row r="52" spans="1:17" ht="18" customHeight="1">
      <c r="A52" s="194">
        <v>33</v>
      </c>
      <c r="B52" s="198" t="s">
        <v>200</v>
      </c>
      <c r="C52" s="196">
        <v>4865077</v>
      </c>
      <c r="D52" s="200" t="s">
        <v>12</v>
      </c>
      <c r="E52" s="316" t="s">
        <v>360</v>
      </c>
      <c r="F52" s="201">
        <v>100</v>
      </c>
      <c r="G52" s="133"/>
      <c r="H52" s="81"/>
      <c r="I52" s="625">
        <f>G52-H52</f>
        <v>0</v>
      </c>
      <c r="J52" s="625">
        <f t="shared" si="1"/>
        <v>0</v>
      </c>
      <c r="K52" s="625">
        <f t="shared" si="2"/>
        <v>0</v>
      </c>
      <c r="L52" s="542"/>
      <c r="M52" s="81"/>
      <c r="N52" s="625">
        <f>L52-M52</f>
        <v>0</v>
      </c>
      <c r="O52" s="625">
        <f t="shared" si="4"/>
        <v>0</v>
      </c>
      <c r="P52" s="625">
        <f t="shared" si="5"/>
        <v>0</v>
      </c>
      <c r="Q52" s="184"/>
    </row>
    <row r="53" spans="1:17" ht="18" customHeight="1">
      <c r="A53" s="194"/>
      <c r="B53" s="202" t="s">
        <v>173</v>
      </c>
      <c r="C53" s="196"/>
      <c r="D53" s="200"/>
      <c r="E53" s="316"/>
      <c r="F53" s="201"/>
      <c r="G53" s="133"/>
      <c r="H53" s="81"/>
      <c r="I53" s="625"/>
      <c r="J53" s="625"/>
      <c r="K53" s="625"/>
      <c r="L53" s="224"/>
      <c r="M53" s="81"/>
      <c r="N53" s="625"/>
      <c r="O53" s="625"/>
      <c r="P53" s="625"/>
      <c r="Q53" s="184"/>
    </row>
    <row r="54" spans="1:17" ht="18" customHeight="1">
      <c r="A54" s="194">
        <v>34</v>
      </c>
      <c r="B54" s="195" t="s">
        <v>191</v>
      </c>
      <c r="C54" s="196">
        <v>4865093</v>
      </c>
      <c r="D54" s="200" t="s">
        <v>12</v>
      </c>
      <c r="E54" s="316" t="s">
        <v>360</v>
      </c>
      <c r="F54" s="201">
        <v>100</v>
      </c>
      <c r="G54" s="448">
        <v>43712</v>
      </c>
      <c r="H54" s="449">
        <v>40865</v>
      </c>
      <c r="I54" s="625">
        <f>G54-H54</f>
        <v>2847</v>
      </c>
      <c r="J54" s="625">
        <f t="shared" si="1"/>
        <v>284700</v>
      </c>
      <c r="K54" s="625">
        <f t="shared" si="2"/>
        <v>0.2847</v>
      </c>
      <c r="L54" s="448">
        <v>54002</v>
      </c>
      <c r="M54" s="449">
        <v>53892</v>
      </c>
      <c r="N54" s="625">
        <f>L54-M54</f>
        <v>110</v>
      </c>
      <c r="O54" s="625">
        <f t="shared" si="4"/>
        <v>11000</v>
      </c>
      <c r="P54" s="625">
        <f t="shared" si="5"/>
        <v>0.011</v>
      </c>
      <c r="Q54" s="184"/>
    </row>
    <row r="55" spans="1:17" ht="19.5" customHeight="1">
      <c r="A55" s="194">
        <v>35</v>
      </c>
      <c r="B55" s="198" t="s">
        <v>192</v>
      </c>
      <c r="C55" s="196">
        <v>4865094</v>
      </c>
      <c r="D55" s="200" t="s">
        <v>12</v>
      </c>
      <c r="E55" s="316" t="s">
        <v>360</v>
      </c>
      <c r="F55" s="201">
        <v>100</v>
      </c>
      <c r="G55" s="448">
        <v>35170</v>
      </c>
      <c r="H55" s="449">
        <v>32495</v>
      </c>
      <c r="I55" s="625">
        <f>G55-H55</f>
        <v>2675</v>
      </c>
      <c r="J55" s="625">
        <f t="shared" si="1"/>
        <v>267500</v>
      </c>
      <c r="K55" s="625">
        <f t="shared" si="2"/>
        <v>0.2675</v>
      </c>
      <c r="L55" s="448">
        <v>54640</v>
      </c>
      <c r="M55" s="449">
        <v>54631</v>
      </c>
      <c r="N55" s="625">
        <f>L55-M55</f>
        <v>9</v>
      </c>
      <c r="O55" s="625">
        <f t="shared" si="4"/>
        <v>900</v>
      </c>
      <c r="P55" s="625">
        <f t="shared" si="5"/>
        <v>0.0009</v>
      </c>
      <c r="Q55" s="184"/>
    </row>
    <row r="56" spans="1:17" ht="25.5">
      <c r="A56" s="194">
        <v>36</v>
      </c>
      <c r="B56" s="204" t="s">
        <v>220</v>
      </c>
      <c r="C56" s="196">
        <v>4865144</v>
      </c>
      <c r="D56" s="200" t="s">
        <v>12</v>
      </c>
      <c r="E56" s="316" t="s">
        <v>360</v>
      </c>
      <c r="F56" s="201">
        <v>200</v>
      </c>
      <c r="G56" s="703">
        <v>71637</v>
      </c>
      <c r="H56" s="704">
        <v>69728</v>
      </c>
      <c r="I56" s="637">
        <f>G56-H56</f>
        <v>1909</v>
      </c>
      <c r="J56" s="637">
        <f t="shared" si="1"/>
        <v>381800</v>
      </c>
      <c r="K56" s="637">
        <f t="shared" si="2"/>
        <v>0.3818</v>
      </c>
      <c r="L56" s="703">
        <v>105390</v>
      </c>
      <c r="M56" s="704">
        <v>105390</v>
      </c>
      <c r="N56" s="637">
        <f>L56-M56</f>
        <v>0</v>
      </c>
      <c r="O56" s="637">
        <f t="shared" si="4"/>
        <v>0</v>
      </c>
      <c r="P56" s="637">
        <f t="shared" si="5"/>
        <v>0</v>
      </c>
      <c r="Q56" s="705"/>
    </row>
    <row r="57" spans="1:17" ht="19.5" customHeight="1">
      <c r="A57" s="194"/>
      <c r="B57" s="202" t="s">
        <v>183</v>
      </c>
      <c r="C57" s="196"/>
      <c r="D57" s="200"/>
      <c r="E57" s="197"/>
      <c r="F57" s="201"/>
      <c r="G57" s="448"/>
      <c r="H57" s="449"/>
      <c r="I57" s="625"/>
      <c r="J57" s="625"/>
      <c r="K57" s="625"/>
      <c r="L57" s="224"/>
      <c r="M57" s="81"/>
      <c r="N57" s="625"/>
      <c r="O57" s="625"/>
      <c r="P57" s="625"/>
      <c r="Q57" s="184"/>
    </row>
    <row r="58" spans="1:17" ht="18">
      <c r="A58" s="194">
        <v>37</v>
      </c>
      <c r="B58" s="195" t="s">
        <v>184</v>
      </c>
      <c r="C58" s="196">
        <v>4865143</v>
      </c>
      <c r="D58" s="200" t="s">
        <v>12</v>
      </c>
      <c r="E58" s="197" t="s">
        <v>13</v>
      </c>
      <c r="F58" s="201">
        <v>100</v>
      </c>
      <c r="G58" s="448">
        <v>11567</v>
      </c>
      <c r="H58" s="449">
        <v>9962</v>
      </c>
      <c r="I58" s="625">
        <f>G58-H58</f>
        <v>1605</v>
      </c>
      <c r="J58" s="625">
        <f t="shared" si="1"/>
        <v>160500</v>
      </c>
      <c r="K58" s="625">
        <f t="shared" si="2"/>
        <v>0.1605</v>
      </c>
      <c r="L58" s="448">
        <v>890709</v>
      </c>
      <c r="M58" s="449">
        <v>887476</v>
      </c>
      <c r="N58" s="625">
        <f>L58-M58</f>
        <v>3233</v>
      </c>
      <c r="O58" s="625">
        <f t="shared" si="4"/>
        <v>323300</v>
      </c>
      <c r="P58" s="625">
        <f t="shared" si="5"/>
        <v>0.3233</v>
      </c>
      <c r="Q58" s="589"/>
    </row>
    <row r="59" spans="1:23" ht="18" customHeight="1" thickBot="1">
      <c r="A59" s="205"/>
      <c r="B59" s="206"/>
      <c r="C59" s="207"/>
      <c r="D59" s="208"/>
      <c r="E59" s="209"/>
      <c r="F59" s="210"/>
      <c r="G59" s="211"/>
      <c r="H59" s="212"/>
      <c r="I59" s="213"/>
      <c r="J59" s="213"/>
      <c r="K59" s="213"/>
      <c r="L59" s="214"/>
      <c r="M59" s="212"/>
      <c r="N59" s="213"/>
      <c r="O59" s="213"/>
      <c r="P59" s="213"/>
      <c r="Q59" s="218"/>
      <c r="R59" s="95"/>
      <c r="S59" s="95"/>
      <c r="T59" s="95"/>
      <c r="U59" s="95"/>
      <c r="V59" s="95"/>
      <c r="W59" s="95"/>
    </row>
    <row r="60" spans="1:23" ht="15.75" customHeight="1" thickTop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  <c r="R60" s="95"/>
      <c r="S60" s="95"/>
      <c r="T60" s="95"/>
      <c r="U60" s="95"/>
      <c r="V60" s="95"/>
      <c r="W60" s="95"/>
    </row>
    <row r="61" spans="1:23" ht="24" thickBot="1">
      <c r="A61" s="537" t="s">
        <v>381</v>
      </c>
      <c r="G61" s="21"/>
      <c r="H61" s="21"/>
      <c r="I61" s="58" t="s">
        <v>414</v>
      </c>
      <c r="J61" s="21"/>
      <c r="K61" s="21"/>
      <c r="L61" s="21"/>
      <c r="M61" s="21"/>
      <c r="N61" s="58" t="s">
        <v>415</v>
      </c>
      <c r="O61" s="21"/>
      <c r="P61" s="21"/>
      <c r="R61" s="95"/>
      <c r="S61" s="95"/>
      <c r="T61" s="95"/>
      <c r="U61" s="95"/>
      <c r="V61" s="95"/>
      <c r="W61" s="95"/>
    </row>
    <row r="62" spans="1:23" ht="39.75" thickBot="1" thickTop="1">
      <c r="A62" s="43" t="s">
        <v>8</v>
      </c>
      <c r="B62" s="40" t="s">
        <v>9</v>
      </c>
      <c r="C62" s="41" t="s">
        <v>1</v>
      </c>
      <c r="D62" s="41" t="s">
        <v>2</v>
      </c>
      <c r="E62" s="41" t="s">
        <v>3</v>
      </c>
      <c r="F62" s="41" t="s">
        <v>10</v>
      </c>
      <c r="G62" s="43" t="str">
        <f>G5</f>
        <v>FINAL READING 01/11/12</v>
      </c>
      <c r="H62" s="41" t="str">
        <f>H5</f>
        <v>INTIAL READING 01/10/12</v>
      </c>
      <c r="I62" s="41" t="s">
        <v>4</v>
      </c>
      <c r="J62" s="41" t="s">
        <v>5</v>
      </c>
      <c r="K62" s="41" t="s">
        <v>6</v>
      </c>
      <c r="L62" s="43" t="str">
        <f>G62</f>
        <v>FINAL READING 01/11/12</v>
      </c>
      <c r="M62" s="41" t="str">
        <f>H62</f>
        <v>INTIAL READING 01/10/12</v>
      </c>
      <c r="N62" s="41" t="s">
        <v>4</v>
      </c>
      <c r="O62" s="41" t="s">
        <v>5</v>
      </c>
      <c r="P62" s="41" t="s">
        <v>6</v>
      </c>
      <c r="Q62" s="219" t="s">
        <v>323</v>
      </c>
      <c r="R62" s="95"/>
      <c r="S62" s="95"/>
      <c r="T62" s="95"/>
      <c r="U62" s="95"/>
      <c r="V62" s="95"/>
      <c r="W62" s="95"/>
    </row>
    <row r="63" spans="1:23" ht="15.75" customHeight="1" thickTop="1">
      <c r="A63" s="557"/>
      <c r="B63" s="558"/>
      <c r="C63" s="558"/>
      <c r="D63" s="558"/>
      <c r="E63" s="558"/>
      <c r="F63" s="561"/>
      <c r="G63" s="558"/>
      <c r="H63" s="558"/>
      <c r="I63" s="558"/>
      <c r="J63" s="558"/>
      <c r="K63" s="561"/>
      <c r="L63" s="558"/>
      <c r="M63" s="558"/>
      <c r="N63" s="558"/>
      <c r="O63" s="558"/>
      <c r="P63" s="558"/>
      <c r="Q63" s="564"/>
      <c r="R63" s="95"/>
      <c r="S63" s="95"/>
      <c r="T63" s="95"/>
      <c r="U63" s="95"/>
      <c r="V63" s="95"/>
      <c r="W63" s="95"/>
    </row>
    <row r="64" spans="1:23" ht="15.75" customHeight="1">
      <c r="A64" s="559"/>
      <c r="B64" s="404" t="s">
        <v>377</v>
      </c>
      <c r="C64" s="442"/>
      <c r="D64" s="470"/>
      <c r="E64" s="431"/>
      <c r="F64" s="201"/>
      <c r="G64" s="560"/>
      <c r="H64" s="560"/>
      <c r="I64" s="560"/>
      <c r="J64" s="560"/>
      <c r="K64" s="560"/>
      <c r="L64" s="559"/>
      <c r="M64" s="560"/>
      <c r="N64" s="560"/>
      <c r="O64" s="560"/>
      <c r="P64" s="560"/>
      <c r="Q64" s="565"/>
      <c r="R64" s="95"/>
      <c r="S64" s="95"/>
      <c r="T64" s="95"/>
      <c r="U64" s="95"/>
      <c r="V64" s="95"/>
      <c r="W64" s="95"/>
    </row>
    <row r="65" spans="1:23" ht="15.75" customHeight="1">
      <c r="A65" s="563">
        <v>1</v>
      </c>
      <c r="B65" s="195" t="s">
        <v>378</v>
      </c>
      <c r="C65" s="196">
        <v>4902586</v>
      </c>
      <c r="D65" s="470" t="s">
        <v>12</v>
      </c>
      <c r="E65" s="431" t="s">
        <v>360</v>
      </c>
      <c r="F65" s="201">
        <v>-100</v>
      </c>
      <c r="G65" s="448"/>
      <c r="H65" s="449"/>
      <c r="I65" s="625">
        <f>G65-H65</f>
        <v>0</v>
      </c>
      <c r="J65" s="625">
        <f>$F65*I65</f>
        <v>0</v>
      </c>
      <c r="K65" s="625">
        <f>J65/1000000</f>
        <v>0</v>
      </c>
      <c r="L65" s="448"/>
      <c r="M65" s="449"/>
      <c r="N65" s="625">
        <f>L65-M65</f>
        <v>0</v>
      </c>
      <c r="O65" s="625">
        <f>$F65*N65</f>
        <v>0</v>
      </c>
      <c r="P65" s="625">
        <f>O65/1000000</f>
        <v>0</v>
      </c>
      <c r="Q65" s="565" t="s">
        <v>423</v>
      </c>
      <c r="R65" s="95"/>
      <c r="S65" s="95"/>
      <c r="T65" s="95"/>
      <c r="U65" s="95"/>
      <c r="V65" s="95"/>
      <c r="W65" s="95"/>
    </row>
    <row r="66" spans="1:23" ht="15.75" customHeight="1">
      <c r="A66" s="563">
        <v>2</v>
      </c>
      <c r="B66" s="195" t="s">
        <v>379</v>
      </c>
      <c r="C66" s="196">
        <v>4902587</v>
      </c>
      <c r="D66" s="470" t="s">
        <v>12</v>
      </c>
      <c r="E66" s="431" t="s">
        <v>360</v>
      </c>
      <c r="F66" s="201">
        <v>-100</v>
      </c>
      <c r="G66" s="448"/>
      <c r="H66" s="449"/>
      <c r="I66" s="625">
        <f>G66-H66</f>
        <v>0</v>
      </c>
      <c r="J66" s="625">
        <f>$F66*I66</f>
        <v>0</v>
      </c>
      <c r="K66" s="625">
        <f>J66/1000000</f>
        <v>0</v>
      </c>
      <c r="L66" s="448"/>
      <c r="M66" s="449"/>
      <c r="N66" s="625">
        <f>L66-M66</f>
        <v>0</v>
      </c>
      <c r="O66" s="625">
        <f>$F66*N66</f>
        <v>0</v>
      </c>
      <c r="P66" s="625">
        <f>O66/1000000</f>
        <v>0</v>
      </c>
      <c r="Q66" s="565" t="s">
        <v>423</v>
      </c>
      <c r="R66" s="95"/>
      <c r="S66" s="95"/>
      <c r="T66" s="95"/>
      <c r="U66" s="95"/>
      <c r="V66" s="95"/>
      <c r="W66" s="95"/>
    </row>
    <row r="67" spans="1:23" ht="15.75" customHeight="1" thickBot="1">
      <c r="A67" s="214"/>
      <c r="B67" s="212"/>
      <c r="C67" s="212"/>
      <c r="D67" s="212"/>
      <c r="E67" s="212"/>
      <c r="F67" s="562"/>
      <c r="G67" s="212"/>
      <c r="H67" s="212"/>
      <c r="I67" s="212"/>
      <c r="J67" s="212"/>
      <c r="K67" s="562"/>
      <c r="L67" s="212"/>
      <c r="M67" s="212"/>
      <c r="N67" s="212"/>
      <c r="O67" s="212"/>
      <c r="P67" s="212"/>
      <c r="Q67" s="218"/>
      <c r="R67" s="95"/>
      <c r="S67" s="95"/>
      <c r="T67" s="95"/>
      <c r="U67" s="95"/>
      <c r="V67" s="95"/>
      <c r="W67" s="95"/>
    </row>
    <row r="68" spans="1:23" ht="15.75" customHeight="1" thickTop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5"/>
      <c r="R68" s="95"/>
      <c r="S68" s="95"/>
      <c r="T68" s="95"/>
      <c r="U68" s="95"/>
      <c r="V68" s="95"/>
      <c r="W68" s="95"/>
    </row>
    <row r="69" spans="1:23" ht="15.7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5"/>
      <c r="R69" s="95"/>
      <c r="S69" s="95"/>
      <c r="T69" s="95"/>
      <c r="U69" s="95"/>
      <c r="V69" s="95"/>
      <c r="W69" s="95"/>
    </row>
    <row r="70" spans="1:16" ht="25.5" customHeight="1">
      <c r="A70" s="217" t="s">
        <v>352</v>
      </c>
      <c r="B70" s="92"/>
      <c r="C70" s="93"/>
      <c r="D70" s="92"/>
      <c r="E70" s="92"/>
      <c r="F70" s="92"/>
      <c r="G70" s="92"/>
      <c r="H70" s="92"/>
      <c r="I70" s="92"/>
      <c r="J70" s="92"/>
      <c r="K70" s="693">
        <f>SUM(K9:K59)+SUM(K65:K67)-K32</f>
        <v>8.5027</v>
      </c>
      <c r="L70" s="694"/>
      <c r="M70" s="694"/>
      <c r="N70" s="694"/>
      <c r="O70" s="694"/>
      <c r="P70" s="693">
        <f>SUM(P9:P59)+SUM(P65:P67)-P32</f>
        <v>4.429099999999999</v>
      </c>
    </row>
    <row r="71" spans="1:16" ht="12.7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9.7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2.75" hidden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23.25" customHeight="1" thickBot="1">
      <c r="A74" s="92"/>
      <c r="B74" s="92"/>
      <c r="C74" s="302"/>
      <c r="D74" s="92"/>
      <c r="E74" s="92"/>
      <c r="F74" s="92"/>
      <c r="G74" s="92"/>
      <c r="H74" s="92"/>
      <c r="I74" s="92"/>
      <c r="J74" s="304"/>
      <c r="K74" s="321" t="s">
        <v>353</v>
      </c>
      <c r="L74" s="92"/>
      <c r="M74" s="92"/>
      <c r="N74" s="92"/>
      <c r="O74" s="92"/>
      <c r="P74" s="321" t="s">
        <v>354</v>
      </c>
    </row>
    <row r="75" spans="1:17" ht="20.25">
      <c r="A75" s="299"/>
      <c r="B75" s="300"/>
      <c r="C75" s="217"/>
      <c r="D75" s="59"/>
      <c r="E75" s="59"/>
      <c r="F75" s="59"/>
      <c r="G75" s="59"/>
      <c r="H75" s="59"/>
      <c r="I75" s="59"/>
      <c r="J75" s="301"/>
      <c r="K75" s="300"/>
      <c r="L75" s="300"/>
      <c r="M75" s="300"/>
      <c r="N75" s="300"/>
      <c r="O75" s="300"/>
      <c r="P75" s="300"/>
      <c r="Q75" s="60"/>
    </row>
    <row r="76" spans="1:17" ht="20.25">
      <c r="A76" s="303"/>
      <c r="B76" s="217" t="s">
        <v>350</v>
      </c>
      <c r="C76" s="217"/>
      <c r="D76" s="294"/>
      <c r="E76" s="294"/>
      <c r="F76" s="294"/>
      <c r="G76" s="294"/>
      <c r="H76" s="294"/>
      <c r="I76" s="294"/>
      <c r="J76" s="294"/>
      <c r="K76" s="695">
        <f>K70</f>
        <v>8.5027</v>
      </c>
      <c r="L76" s="696"/>
      <c r="M76" s="696"/>
      <c r="N76" s="696"/>
      <c r="O76" s="696"/>
      <c r="P76" s="695">
        <f>P70</f>
        <v>4.429099999999999</v>
      </c>
      <c r="Q76" s="61"/>
    </row>
    <row r="77" spans="1:17" ht="20.25">
      <c r="A77" s="303"/>
      <c r="B77" s="217"/>
      <c r="C77" s="217"/>
      <c r="D77" s="294"/>
      <c r="E77" s="294"/>
      <c r="F77" s="294"/>
      <c r="G77" s="294"/>
      <c r="H77" s="294"/>
      <c r="I77" s="296"/>
      <c r="J77" s="134"/>
      <c r="K77" s="80"/>
      <c r="L77" s="80"/>
      <c r="M77" s="80"/>
      <c r="N77" s="80"/>
      <c r="O77" s="80"/>
      <c r="P77" s="80"/>
      <c r="Q77" s="61"/>
    </row>
    <row r="78" spans="1:17" ht="20.25">
      <c r="A78" s="303"/>
      <c r="B78" s="217" t="s">
        <v>343</v>
      </c>
      <c r="C78" s="217"/>
      <c r="D78" s="294"/>
      <c r="E78" s="294"/>
      <c r="F78" s="294"/>
      <c r="G78" s="294"/>
      <c r="H78" s="294"/>
      <c r="I78" s="294"/>
      <c r="J78" s="294"/>
      <c r="K78" s="695">
        <f>'STEPPED UP GENCO'!K47</f>
        <v>0.017734542</v>
      </c>
      <c r="L78" s="695"/>
      <c r="M78" s="695"/>
      <c r="N78" s="695"/>
      <c r="O78" s="695"/>
      <c r="P78" s="695">
        <f>'STEPPED UP GENCO'!P47</f>
        <v>-0.279139779</v>
      </c>
      <c r="Q78" s="61"/>
    </row>
    <row r="79" spans="1:17" ht="20.25">
      <c r="A79" s="303"/>
      <c r="B79" s="217"/>
      <c r="C79" s="217"/>
      <c r="D79" s="297"/>
      <c r="E79" s="297"/>
      <c r="F79" s="297"/>
      <c r="G79" s="297"/>
      <c r="H79" s="297"/>
      <c r="I79" s="298"/>
      <c r="J79" s="293"/>
      <c r="K79" s="21"/>
      <c r="L79" s="21"/>
      <c r="M79" s="21"/>
      <c r="N79" s="21"/>
      <c r="O79" s="21"/>
      <c r="P79" s="21"/>
      <c r="Q79" s="61"/>
    </row>
    <row r="80" spans="1:17" ht="20.25">
      <c r="A80" s="303"/>
      <c r="B80" s="217" t="s">
        <v>351</v>
      </c>
      <c r="C80" s="217"/>
      <c r="D80" s="21"/>
      <c r="E80" s="21"/>
      <c r="F80" s="21"/>
      <c r="G80" s="21"/>
      <c r="H80" s="21"/>
      <c r="I80" s="21"/>
      <c r="J80" s="21"/>
      <c r="K80" s="306">
        <f>SUM(K76:K79)</f>
        <v>8.520434542</v>
      </c>
      <c r="L80" s="21"/>
      <c r="M80" s="21"/>
      <c r="N80" s="21"/>
      <c r="O80" s="21"/>
      <c r="P80" s="515">
        <f>SUM(P76:P79)</f>
        <v>4.149960220999999</v>
      </c>
      <c r="Q80" s="61"/>
    </row>
    <row r="81" spans="1:17" ht="20.25">
      <c r="A81" s="281"/>
      <c r="B81" s="21"/>
      <c r="C81" s="217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61"/>
    </row>
    <row r="82" spans="1:17" ht="13.5" thickBot="1">
      <c r="A82" s="28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9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7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A1">
      <selection activeCell="M39" sqref="M39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250</v>
      </c>
    </row>
    <row r="2" spans="1:17" ht="23.25" customHeight="1">
      <c r="A2" s="2" t="s">
        <v>251</v>
      </c>
      <c r="P2" s="352" t="str">
        <f>NDPL!Q1</f>
        <v>OCTOBER-2012</v>
      </c>
      <c r="Q2" s="352"/>
    </row>
    <row r="3" ht="23.25">
      <c r="A3" s="228" t="s">
        <v>226</v>
      </c>
    </row>
    <row r="4" spans="1:16" ht="24" thickBot="1">
      <c r="A4" s="3"/>
      <c r="G4" s="21"/>
      <c r="H4" s="21"/>
      <c r="I4" s="58" t="s">
        <v>414</v>
      </c>
      <c r="J4" s="21"/>
      <c r="K4" s="21"/>
      <c r="L4" s="21"/>
      <c r="M4" s="21"/>
      <c r="N4" s="58" t="s">
        <v>415</v>
      </c>
      <c r="O4" s="21"/>
      <c r="P4" s="21"/>
    </row>
    <row r="5" spans="1:17" ht="51.75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01/11/12</v>
      </c>
      <c r="H5" s="41" t="str">
        <f>NDPL!H5</f>
        <v>INTIAL READING 01/10/12</v>
      </c>
      <c r="I5" s="41" t="s">
        <v>4</v>
      </c>
      <c r="J5" s="41" t="s">
        <v>5</v>
      </c>
      <c r="K5" s="41" t="s">
        <v>6</v>
      </c>
      <c r="L5" s="43" t="str">
        <f>NDPL!G5</f>
        <v>FINAL READING 01/11/12</v>
      </c>
      <c r="M5" s="41" t="str">
        <f>NDPL!H5</f>
        <v>INTIAL READING 01/10/12</v>
      </c>
      <c r="N5" s="41" t="s">
        <v>4</v>
      </c>
      <c r="O5" s="41" t="s">
        <v>5</v>
      </c>
      <c r="P5" s="41" t="s">
        <v>6</v>
      </c>
      <c r="Q5" s="219" t="s">
        <v>323</v>
      </c>
    </row>
    <row r="6" ht="14.25" thickBot="1" thickTop="1"/>
    <row r="7" spans="1:17" ht="24" customHeight="1" thickTop="1">
      <c r="A7" s="612" t="s">
        <v>244</v>
      </c>
      <c r="B7" s="71"/>
      <c r="C7" s="72"/>
      <c r="D7" s="72"/>
      <c r="E7" s="72"/>
      <c r="F7" s="72"/>
      <c r="G7" s="75"/>
      <c r="H7" s="74"/>
      <c r="I7" s="74"/>
      <c r="J7" s="74"/>
      <c r="K7" s="669"/>
      <c r="L7" s="593"/>
      <c r="M7" s="541"/>
      <c r="N7" s="74"/>
      <c r="O7" s="74"/>
      <c r="P7" s="680"/>
      <c r="Q7" s="183"/>
    </row>
    <row r="8" spans="1:17" ht="24" customHeight="1">
      <c r="A8" s="331" t="s">
        <v>227</v>
      </c>
      <c r="B8" s="227"/>
      <c r="C8" s="227"/>
      <c r="D8" s="227"/>
      <c r="E8" s="227"/>
      <c r="F8" s="227"/>
      <c r="G8" s="132"/>
      <c r="H8" s="80"/>
      <c r="I8" s="81"/>
      <c r="J8" s="81"/>
      <c r="K8" s="670"/>
      <c r="L8" s="224"/>
      <c r="M8" s="81"/>
      <c r="N8" s="81"/>
      <c r="O8" s="81"/>
      <c r="P8" s="681"/>
      <c r="Q8" s="184"/>
    </row>
    <row r="9" spans="1:17" ht="24" customHeight="1">
      <c r="A9" s="611" t="s">
        <v>228</v>
      </c>
      <c r="B9" s="227"/>
      <c r="C9" s="227"/>
      <c r="D9" s="227"/>
      <c r="E9" s="227"/>
      <c r="F9" s="227"/>
      <c r="G9" s="132"/>
      <c r="H9" s="80"/>
      <c r="I9" s="81"/>
      <c r="J9" s="81"/>
      <c r="K9" s="670"/>
      <c r="L9" s="224"/>
      <c r="M9" s="81"/>
      <c r="N9" s="81"/>
      <c r="O9" s="81"/>
      <c r="P9" s="681"/>
      <c r="Q9" s="184"/>
    </row>
    <row r="10" spans="1:17" ht="24" customHeight="1">
      <c r="A10" s="330">
        <v>1</v>
      </c>
      <c r="B10" s="333" t="s">
        <v>247</v>
      </c>
      <c r="C10" s="600">
        <v>4864848</v>
      </c>
      <c r="D10" s="335" t="s">
        <v>12</v>
      </c>
      <c r="E10" s="334" t="s">
        <v>360</v>
      </c>
      <c r="F10" s="335">
        <v>1000</v>
      </c>
      <c r="G10" s="641">
        <v>649</v>
      </c>
      <c r="H10" s="642">
        <v>645</v>
      </c>
      <c r="I10" s="606">
        <f>G10-H10</f>
        <v>4</v>
      </c>
      <c r="J10" s="606">
        <f aca="true" t="shared" si="0" ref="J10:J33">$F10*I10</f>
        <v>4000</v>
      </c>
      <c r="K10" s="671">
        <f aca="true" t="shared" si="1" ref="K10:K33">J10/1000000</f>
        <v>0.004</v>
      </c>
      <c r="L10" s="641">
        <v>17660</v>
      </c>
      <c r="M10" s="642">
        <v>17522</v>
      </c>
      <c r="N10" s="606">
        <f>L10-M10</f>
        <v>138</v>
      </c>
      <c r="O10" s="606">
        <f aca="true" t="shared" si="2" ref="O10:O33">$F10*N10</f>
        <v>138000</v>
      </c>
      <c r="P10" s="682">
        <f aca="true" t="shared" si="3" ref="P10:P33">O10/1000000</f>
        <v>0.138</v>
      </c>
      <c r="Q10" s="184"/>
    </row>
    <row r="11" spans="1:17" ht="24" customHeight="1">
      <c r="A11" s="330">
        <v>2</v>
      </c>
      <c r="B11" s="333" t="s">
        <v>248</v>
      </c>
      <c r="C11" s="600">
        <v>4864849</v>
      </c>
      <c r="D11" s="335" t="s">
        <v>12</v>
      </c>
      <c r="E11" s="334" t="s">
        <v>360</v>
      </c>
      <c r="F11" s="335">
        <v>1000</v>
      </c>
      <c r="G11" s="641">
        <v>453</v>
      </c>
      <c r="H11" s="642">
        <v>453</v>
      </c>
      <c r="I11" s="606">
        <f>G11-H11</f>
        <v>0</v>
      </c>
      <c r="J11" s="606">
        <f t="shared" si="0"/>
        <v>0</v>
      </c>
      <c r="K11" s="671">
        <f t="shared" si="1"/>
        <v>0</v>
      </c>
      <c r="L11" s="641">
        <v>22286</v>
      </c>
      <c r="M11" s="642">
        <v>22262</v>
      </c>
      <c r="N11" s="606">
        <f>L11-M11</f>
        <v>24</v>
      </c>
      <c r="O11" s="606">
        <f t="shared" si="2"/>
        <v>24000</v>
      </c>
      <c r="P11" s="682">
        <f t="shared" si="3"/>
        <v>0.024</v>
      </c>
      <c r="Q11" s="184"/>
    </row>
    <row r="12" spans="1:17" ht="24" customHeight="1">
      <c r="A12" s="330">
        <v>3</v>
      </c>
      <c r="B12" s="333" t="s">
        <v>229</v>
      </c>
      <c r="C12" s="600">
        <v>4864846</v>
      </c>
      <c r="D12" s="335" t="s">
        <v>12</v>
      </c>
      <c r="E12" s="334" t="s">
        <v>360</v>
      </c>
      <c r="F12" s="335">
        <v>1000</v>
      </c>
      <c r="G12" s="641">
        <v>828</v>
      </c>
      <c r="H12" s="642">
        <v>825</v>
      </c>
      <c r="I12" s="606">
        <f>G12-H12</f>
        <v>3</v>
      </c>
      <c r="J12" s="606">
        <f t="shared" si="0"/>
        <v>3000</v>
      </c>
      <c r="K12" s="671">
        <f t="shared" si="1"/>
        <v>0.003</v>
      </c>
      <c r="L12" s="641">
        <v>31191</v>
      </c>
      <c r="M12" s="642">
        <v>31086</v>
      </c>
      <c r="N12" s="606">
        <f>L12-M12</f>
        <v>105</v>
      </c>
      <c r="O12" s="606">
        <f t="shared" si="2"/>
        <v>105000</v>
      </c>
      <c r="P12" s="682">
        <f t="shared" si="3"/>
        <v>0.105</v>
      </c>
      <c r="Q12" s="184"/>
    </row>
    <row r="13" spans="1:17" ht="24" customHeight="1">
      <c r="A13" s="330">
        <v>4</v>
      </c>
      <c r="B13" s="333" t="s">
        <v>230</v>
      </c>
      <c r="C13" s="600">
        <v>4864847</v>
      </c>
      <c r="D13" s="335" t="s">
        <v>12</v>
      </c>
      <c r="E13" s="334" t="s">
        <v>360</v>
      </c>
      <c r="F13" s="335">
        <v>1000</v>
      </c>
      <c r="G13" s="641">
        <v>465</v>
      </c>
      <c r="H13" s="642">
        <v>464</v>
      </c>
      <c r="I13" s="606">
        <f>G13-H13</f>
        <v>1</v>
      </c>
      <c r="J13" s="606">
        <f t="shared" si="0"/>
        <v>1000</v>
      </c>
      <c r="K13" s="671">
        <f t="shared" si="1"/>
        <v>0.001</v>
      </c>
      <c r="L13" s="641">
        <v>15477</v>
      </c>
      <c r="M13" s="642">
        <v>15422</v>
      </c>
      <c r="N13" s="606">
        <f>L13-M13</f>
        <v>55</v>
      </c>
      <c r="O13" s="606">
        <f t="shared" si="2"/>
        <v>55000</v>
      </c>
      <c r="P13" s="682">
        <f t="shared" si="3"/>
        <v>0.055</v>
      </c>
      <c r="Q13" s="184"/>
    </row>
    <row r="14" spans="1:17" ht="24" customHeight="1">
      <c r="A14" s="330">
        <v>5</v>
      </c>
      <c r="B14" s="333" t="s">
        <v>231</v>
      </c>
      <c r="C14" s="600">
        <v>4864850</v>
      </c>
      <c r="D14" s="335" t="s">
        <v>12</v>
      </c>
      <c r="E14" s="334" t="s">
        <v>360</v>
      </c>
      <c r="F14" s="335">
        <v>1000</v>
      </c>
      <c r="G14" s="641">
        <v>2249</v>
      </c>
      <c r="H14" s="642">
        <v>2207</v>
      </c>
      <c r="I14" s="606">
        <f>G14-H14</f>
        <v>42</v>
      </c>
      <c r="J14" s="606">
        <f t="shared" si="0"/>
        <v>42000</v>
      </c>
      <c r="K14" s="671">
        <f t="shared" si="1"/>
        <v>0.042</v>
      </c>
      <c r="L14" s="641">
        <v>8377</v>
      </c>
      <c r="M14" s="642">
        <v>8375</v>
      </c>
      <c r="N14" s="606">
        <f>L14-M14</f>
        <v>2</v>
      </c>
      <c r="O14" s="606">
        <f t="shared" si="2"/>
        <v>2000</v>
      </c>
      <c r="P14" s="682">
        <f t="shared" si="3"/>
        <v>0.002</v>
      </c>
      <c r="Q14" s="184"/>
    </row>
    <row r="15" spans="1:17" ht="24" customHeight="1">
      <c r="A15" s="609" t="s">
        <v>232</v>
      </c>
      <c r="B15" s="336"/>
      <c r="C15" s="601"/>
      <c r="D15" s="337"/>
      <c r="E15" s="336"/>
      <c r="F15" s="337"/>
      <c r="G15" s="607"/>
      <c r="H15" s="606"/>
      <c r="I15" s="606"/>
      <c r="J15" s="606"/>
      <c r="K15" s="671"/>
      <c r="L15" s="607"/>
      <c r="M15" s="606"/>
      <c r="N15" s="606"/>
      <c r="O15" s="606"/>
      <c r="P15" s="682"/>
      <c r="Q15" s="184"/>
    </row>
    <row r="16" spans="1:17" ht="24" customHeight="1">
      <c r="A16" s="610">
        <v>6</v>
      </c>
      <c r="B16" s="336" t="s">
        <v>249</v>
      </c>
      <c r="C16" s="601">
        <v>4864804</v>
      </c>
      <c r="D16" s="337" t="s">
        <v>12</v>
      </c>
      <c r="E16" s="334" t="s">
        <v>360</v>
      </c>
      <c r="F16" s="337">
        <v>100</v>
      </c>
      <c r="G16" s="641">
        <v>998819</v>
      </c>
      <c r="H16" s="642">
        <v>998936</v>
      </c>
      <c r="I16" s="606">
        <f>G16-H16</f>
        <v>-117</v>
      </c>
      <c r="J16" s="606">
        <f t="shared" si="0"/>
        <v>-11700</v>
      </c>
      <c r="K16" s="671">
        <f t="shared" si="1"/>
        <v>-0.0117</v>
      </c>
      <c r="L16" s="641">
        <v>999959</v>
      </c>
      <c r="M16" s="642">
        <v>999890</v>
      </c>
      <c r="N16" s="606">
        <f>L16-M16</f>
        <v>69</v>
      </c>
      <c r="O16" s="606">
        <f t="shared" si="2"/>
        <v>6900</v>
      </c>
      <c r="P16" s="682">
        <f t="shared" si="3"/>
        <v>0.0069</v>
      </c>
      <c r="Q16" s="184"/>
    </row>
    <row r="17" spans="1:17" ht="24" customHeight="1">
      <c r="A17" s="610">
        <v>7</v>
      </c>
      <c r="B17" s="336" t="s">
        <v>248</v>
      </c>
      <c r="C17" s="601">
        <v>4865163</v>
      </c>
      <c r="D17" s="337" t="s">
        <v>12</v>
      </c>
      <c r="E17" s="334" t="s">
        <v>360</v>
      </c>
      <c r="F17" s="337">
        <v>100</v>
      </c>
      <c r="G17" s="641">
        <v>998557</v>
      </c>
      <c r="H17" s="642">
        <v>998718</v>
      </c>
      <c r="I17" s="606">
        <f>G17-H17</f>
        <v>-161</v>
      </c>
      <c r="J17" s="606">
        <f t="shared" si="0"/>
        <v>-16100</v>
      </c>
      <c r="K17" s="671">
        <f t="shared" si="1"/>
        <v>-0.0161</v>
      </c>
      <c r="L17" s="641">
        <v>999920</v>
      </c>
      <c r="M17" s="642">
        <v>999926</v>
      </c>
      <c r="N17" s="606">
        <f>L17-M17</f>
        <v>-6</v>
      </c>
      <c r="O17" s="606">
        <f t="shared" si="2"/>
        <v>-600</v>
      </c>
      <c r="P17" s="682">
        <f t="shared" si="3"/>
        <v>-0.0006</v>
      </c>
      <c r="Q17" s="184"/>
    </row>
    <row r="18" spans="1:17" ht="24" customHeight="1">
      <c r="A18" s="338"/>
      <c r="B18" s="336"/>
      <c r="C18" s="601"/>
      <c r="D18" s="337"/>
      <c r="E18" s="110"/>
      <c r="F18" s="337"/>
      <c r="G18" s="224"/>
      <c r="H18" s="81"/>
      <c r="I18" s="81"/>
      <c r="J18" s="81"/>
      <c r="K18" s="670"/>
      <c r="L18" s="224"/>
      <c r="M18" s="81"/>
      <c r="N18" s="81"/>
      <c r="O18" s="81"/>
      <c r="P18" s="681"/>
      <c r="Q18" s="184"/>
    </row>
    <row r="19" spans="1:17" ht="24" customHeight="1">
      <c r="A19" s="338"/>
      <c r="B19" s="343" t="s">
        <v>243</v>
      </c>
      <c r="C19" s="602"/>
      <c r="D19" s="337"/>
      <c r="E19" s="336"/>
      <c r="F19" s="339"/>
      <c r="G19" s="224"/>
      <c r="H19" s="81"/>
      <c r="I19" s="81"/>
      <c r="J19" s="81"/>
      <c r="K19" s="672">
        <f>SUM(K10:K17)</f>
        <v>0.0222</v>
      </c>
      <c r="L19" s="594"/>
      <c r="M19" s="328"/>
      <c r="N19" s="328"/>
      <c r="O19" s="328"/>
      <c r="P19" s="683">
        <f>SUM(P10:P17)</f>
        <v>0.33030000000000004</v>
      </c>
      <c r="Q19" s="184"/>
    </row>
    <row r="20" spans="1:17" ht="24" customHeight="1">
      <c r="A20" s="338"/>
      <c r="B20" s="226"/>
      <c r="C20" s="602"/>
      <c r="D20" s="337"/>
      <c r="E20" s="336"/>
      <c r="F20" s="339"/>
      <c r="G20" s="224"/>
      <c r="H20" s="81"/>
      <c r="I20" s="81"/>
      <c r="J20" s="81"/>
      <c r="K20" s="673"/>
      <c r="L20" s="224"/>
      <c r="M20" s="81"/>
      <c r="N20" s="81"/>
      <c r="O20" s="81"/>
      <c r="P20" s="684"/>
      <c r="Q20" s="184"/>
    </row>
    <row r="21" spans="1:17" ht="24" customHeight="1">
      <c r="A21" s="609" t="s">
        <v>233</v>
      </c>
      <c r="B21" s="227"/>
      <c r="C21" s="329"/>
      <c r="D21" s="339"/>
      <c r="E21" s="227"/>
      <c r="F21" s="339"/>
      <c r="G21" s="224"/>
      <c r="H21" s="81"/>
      <c r="I21" s="81"/>
      <c r="J21" s="81"/>
      <c r="K21" s="670"/>
      <c r="L21" s="224"/>
      <c r="M21" s="81"/>
      <c r="N21" s="81"/>
      <c r="O21" s="81"/>
      <c r="P21" s="681"/>
      <c r="Q21" s="184"/>
    </row>
    <row r="22" spans="1:17" ht="24" customHeight="1">
      <c r="A22" s="338"/>
      <c r="B22" s="227"/>
      <c r="C22" s="329"/>
      <c r="D22" s="339"/>
      <c r="E22" s="227"/>
      <c r="F22" s="339"/>
      <c r="G22" s="224"/>
      <c r="H22" s="81"/>
      <c r="I22" s="81"/>
      <c r="J22" s="81"/>
      <c r="K22" s="670"/>
      <c r="L22" s="224"/>
      <c r="M22" s="81"/>
      <c r="N22" s="81"/>
      <c r="O22" s="81"/>
      <c r="P22" s="681"/>
      <c r="Q22" s="184"/>
    </row>
    <row r="23" spans="1:17" ht="24" customHeight="1">
      <c r="A23" s="610">
        <v>8</v>
      </c>
      <c r="B23" s="110" t="s">
        <v>234</v>
      </c>
      <c r="C23" s="600">
        <v>4865065</v>
      </c>
      <c r="D23" s="365" t="s">
        <v>12</v>
      </c>
      <c r="E23" s="334" t="s">
        <v>360</v>
      </c>
      <c r="F23" s="335">
        <v>100</v>
      </c>
      <c r="G23" s="641">
        <v>3432</v>
      </c>
      <c r="H23" s="642">
        <v>3431</v>
      </c>
      <c r="I23" s="606">
        <f aca="true" t="shared" si="4" ref="I23:I29">G23-H23</f>
        <v>1</v>
      </c>
      <c r="J23" s="606">
        <f t="shared" si="0"/>
        <v>100</v>
      </c>
      <c r="K23" s="671">
        <f t="shared" si="1"/>
        <v>0.0001</v>
      </c>
      <c r="L23" s="641">
        <v>34359</v>
      </c>
      <c r="M23" s="642">
        <v>34359</v>
      </c>
      <c r="N23" s="606">
        <f aca="true" t="shared" si="5" ref="N23:N29">L23-M23</f>
        <v>0</v>
      </c>
      <c r="O23" s="606">
        <f t="shared" si="2"/>
        <v>0</v>
      </c>
      <c r="P23" s="682">
        <f t="shared" si="3"/>
        <v>0</v>
      </c>
      <c r="Q23" s="184"/>
    </row>
    <row r="24" spans="1:17" ht="24" customHeight="1">
      <c r="A24" s="610">
        <v>9</v>
      </c>
      <c r="B24" s="227" t="s">
        <v>235</v>
      </c>
      <c r="C24" s="601">
        <v>4865066</v>
      </c>
      <c r="D24" s="339" t="s">
        <v>12</v>
      </c>
      <c r="E24" s="334" t="s">
        <v>360</v>
      </c>
      <c r="F24" s="337">
        <v>100</v>
      </c>
      <c r="G24" s="641">
        <v>34821</v>
      </c>
      <c r="H24" s="642">
        <v>34233</v>
      </c>
      <c r="I24" s="606">
        <f t="shared" si="4"/>
        <v>588</v>
      </c>
      <c r="J24" s="606">
        <f t="shared" si="0"/>
        <v>58800</v>
      </c>
      <c r="K24" s="671">
        <f t="shared" si="1"/>
        <v>0.0588</v>
      </c>
      <c r="L24" s="641">
        <v>64525</v>
      </c>
      <c r="M24" s="642">
        <v>64208</v>
      </c>
      <c r="N24" s="606">
        <f t="shared" si="5"/>
        <v>317</v>
      </c>
      <c r="O24" s="606">
        <f t="shared" si="2"/>
        <v>31700</v>
      </c>
      <c r="P24" s="682">
        <f t="shared" si="3"/>
        <v>0.0317</v>
      </c>
      <c r="Q24" s="184"/>
    </row>
    <row r="25" spans="1:17" ht="24" customHeight="1">
      <c r="A25" s="610">
        <v>10</v>
      </c>
      <c r="B25" s="227" t="s">
        <v>236</v>
      </c>
      <c r="C25" s="601">
        <v>4865067</v>
      </c>
      <c r="D25" s="339" t="s">
        <v>12</v>
      </c>
      <c r="E25" s="334" t="s">
        <v>360</v>
      </c>
      <c r="F25" s="337">
        <v>100</v>
      </c>
      <c r="G25" s="641">
        <v>67401</v>
      </c>
      <c r="H25" s="642">
        <v>67328</v>
      </c>
      <c r="I25" s="606">
        <f t="shared" si="4"/>
        <v>73</v>
      </c>
      <c r="J25" s="606">
        <f t="shared" si="0"/>
        <v>7300</v>
      </c>
      <c r="K25" s="671">
        <f t="shared" si="1"/>
        <v>0.0073</v>
      </c>
      <c r="L25" s="641">
        <v>9588</v>
      </c>
      <c r="M25" s="642">
        <v>9386</v>
      </c>
      <c r="N25" s="606">
        <f t="shared" si="5"/>
        <v>202</v>
      </c>
      <c r="O25" s="606">
        <f t="shared" si="2"/>
        <v>20200</v>
      </c>
      <c r="P25" s="682">
        <f t="shared" si="3"/>
        <v>0.0202</v>
      </c>
      <c r="Q25" s="184"/>
    </row>
    <row r="26" spans="1:17" ht="24" customHeight="1">
      <c r="A26" s="610">
        <v>11</v>
      </c>
      <c r="B26" s="227" t="s">
        <v>237</v>
      </c>
      <c r="C26" s="601">
        <v>4865078</v>
      </c>
      <c r="D26" s="339" t="s">
        <v>12</v>
      </c>
      <c r="E26" s="334" t="s">
        <v>360</v>
      </c>
      <c r="F26" s="337">
        <v>100</v>
      </c>
      <c r="G26" s="641">
        <v>25695</v>
      </c>
      <c r="H26" s="642">
        <v>24241</v>
      </c>
      <c r="I26" s="606">
        <f t="shared" si="4"/>
        <v>1454</v>
      </c>
      <c r="J26" s="606">
        <f t="shared" si="0"/>
        <v>145400</v>
      </c>
      <c r="K26" s="671">
        <f t="shared" si="1"/>
        <v>0.1454</v>
      </c>
      <c r="L26" s="641">
        <v>52971</v>
      </c>
      <c r="M26" s="642">
        <v>52769</v>
      </c>
      <c r="N26" s="606">
        <f t="shared" si="5"/>
        <v>202</v>
      </c>
      <c r="O26" s="606">
        <f t="shared" si="2"/>
        <v>20200</v>
      </c>
      <c r="P26" s="682">
        <f t="shared" si="3"/>
        <v>0.0202</v>
      </c>
      <c r="Q26" s="184"/>
    </row>
    <row r="27" spans="1:17" ht="24" customHeight="1">
      <c r="A27" s="610">
        <v>12</v>
      </c>
      <c r="B27" s="227" t="s">
        <v>237</v>
      </c>
      <c r="C27" s="603">
        <v>4865079</v>
      </c>
      <c r="D27" s="511" t="s">
        <v>12</v>
      </c>
      <c r="E27" s="334" t="s">
        <v>360</v>
      </c>
      <c r="F27" s="340">
        <v>100</v>
      </c>
      <c r="G27" s="641">
        <v>999989</v>
      </c>
      <c r="H27" s="642">
        <v>999989</v>
      </c>
      <c r="I27" s="606">
        <f t="shared" si="4"/>
        <v>0</v>
      </c>
      <c r="J27" s="606">
        <f t="shared" si="0"/>
        <v>0</v>
      </c>
      <c r="K27" s="671">
        <f t="shared" si="1"/>
        <v>0</v>
      </c>
      <c r="L27" s="641">
        <v>18738</v>
      </c>
      <c r="M27" s="642">
        <v>18738</v>
      </c>
      <c r="N27" s="606">
        <f t="shared" si="5"/>
        <v>0</v>
      </c>
      <c r="O27" s="606">
        <f t="shared" si="2"/>
        <v>0</v>
      </c>
      <c r="P27" s="682">
        <f t="shared" si="3"/>
        <v>0</v>
      </c>
      <c r="Q27" s="184"/>
    </row>
    <row r="28" spans="1:17" ht="24" customHeight="1">
      <c r="A28" s="610">
        <v>13</v>
      </c>
      <c r="B28" s="227" t="s">
        <v>238</v>
      </c>
      <c r="C28" s="601">
        <v>4865080</v>
      </c>
      <c r="D28" s="339" t="s">
        <v>12</v>
      </c>
      <c r="E28" s="334" t="s">
        <v>360</v>
      </c>
      <c r="F28" s="337">
        <v>100</v>
      </c>
      <c r="G28" s="641">
        <v>78050</v>
      </c>
      <c r="H28" s="642">
        <v>77249</v>
      </c>
      <c r="I28" s="606">
        <f t="shared" si="4"/>
        <v>801</v>
      </c>
      <c r="J28" s="606">
        <f t="shared" si="0"/>
        <v>80100</v>
      </c>
      <c r="K28" s="671">
        <f t="shared" si="1"/>
        <v>0.0801</v>
      </c>
      <c r="L28" s="641">
        <v>53112</v>
      </c>
      <c r="M28" s="642">
        <v>52399</v>
      </c>
      <c r="N28" s="606">
        <f t="shared" si="5"/>
        <v>713</v>
      </c>
      <c r="O28" s="606">
        <f t="shared" si="2"/>
        <v>71300</v>
      </c>
      <c r="P28" s="682">
        <f t="shared" si="3"/>
        <v>0.0713</v>
      </c>
      <c r="Q28" s="184"/>
    </row>
    <row r="29" spans="1:17" ht="24" customHeight="1">
      <c r="A29" s="330">
        <v>14</v>
      </c>
      <c r="B29" s="110" t="s">
        <v>238</v>
      </c>
      <c r="C29" s="600">
        <v>4865075</v>
      </c>
      <c r="D29" s="365" t="s">
        <v>12</v>
      </c>
      <c r="E29" s="334" t="s">
        <v>360</v>
      </c>
      <c r="F29" s="335">
        <v>100</v>
      </c>
      <c r="G29" s="641">
        <v>1288</v>
      </c>
      <c r="H29" s="642">
        <v>15</v>
      </c>
      <c r="I29" s="606">
        <f t="shared" si="4"/>
        <v>1273</v>
      </c>
      <c r="J29" s="606">
        <f t="shared" si="0"/>
        <v>127300</v>
      </c>
      <c r="K29" s="671">
        <f t="shared" si="1"/>
        <v>0.1273</v>
      </c>
      <c r="L29" s="641">
        <v>454</v>
      </c>
      <c r="M29" s="642">
        <v>215</v>
      </c>
      <c r="N29" s="606">
        <f t="shared" si="5"/>
        <v>239</v>
      </c>
      <c r="O29" s="606">
        <f t="shared" si="2"/>
        <v>23900</v>
      </c>
      <c r="P29" s="682">
        <f t="shared" si="3"/>
        <v>0.0239</v>
      </c>
      <c r="Q29" s="623"/>
    </row>
    <row r="30" spans="1:17" ht="24" customHeight="1">
      <c r="A30" s="609" t="s">
        <v>239</v>
      </c>
      <c r="B30" s="226"/>
      <c r="C30" s="604"/>
      <c r="D30" s="226"/>
      <c r="E30" s="227"/>
      <c r="F30" s="337"/>
      <c r="G30" s="607"/>
      <c r="H30" s="606"/>
      <c r="I30" s="606"/>
      <c r="J30" s="606"/>
      <c r="K30" s="674">
        <f>SUM(K23:K28)</f>
        <v>0.2917</v>
      </c>
      <c r="L30" s="607"/>
      <c r="M30" s="606"/>
      <c r="N30" s="606"/>
      <c r="O30" s="606"/>
      <c r="P30" s="685">
        <f>SUM(P23:P28)</f>
        <v>0.1434</v>
      </c>
      <c r="Q30" s="184"/>
    </row>
    <row r="31" spans="1:17" ht="24" customHeight="1">
      <c r="A31" s="613" t="s">
        <v>245</v>
      </c>
      <c r="B31" s="226"/>
      <c r="C31" s="604"/>
      <c r="D31" s="226"/>
      <c r="E31" s="227"/>
      <c r="F31" s="337"/>
      <c r="G31" s="607"/>
      <c r="H31" s="606"/>
      <c r="I31" s="606"/>
      <c r="J31" s="606"/>
      <c r="K31" s="674"/>
      <c r="L31" s="607"/>
      <c r="M31" s="606"/>
      <c r="N31" s="606"/>
      <c r="O31" s="606"/>
      <c r="P31" s="685"/>
      <c r="Q31" s="184"/>
    </row>
    <row r="32" spans="1:17" ht="24" customHeight="1">
      <c r="A32" s="331" t="s">
        <v>240</v>
      </c>
      <c r="B32" s="227"/>
      <c r="C32" s="605"/>
      <c r="D32" s="227"/>
      <c r="E32" s="227"/>
      <c r="F32" s="339"/>
      <c r="G32" s="607"/>
      <c r="H32" s="606"/>
      <c r="I32" s="606"/>
      <c r="J32" s="606"/>
      <c r="K32" s="671"/>
      <c r="L32" s="607"/>
      <c r="M32" s="606"/>
      <c r="N32" s="606"/>
      <c r="O32" s="606"/>
      <c r="P32" s="682"/>
      <c r="Q32" s="184"/>
    </row>
    <row r="33" spans="1:17" ht="24" customHeight="1">
      <c r="A33" s="610">
        <v>15</v>
      </c>
      <c r="B33" s="342" t="s">
        <v>241</v>
      </c>
      <c r="C33" s="604">
        <v>4902545</v>
      </c>
      <c r="D33" s="337" t="s">
        <v>12</v>
      </c>
      <c r="E33" s="334" t="s">
        <v>360</v>
      </c>
      <c r="F33" s="337">
        <v>50</v>
      </c>
      <c r="G33" s="641"/>
      <c r="H33" s="642"/>
      <c r="I33" s="606">
        <f>G33-H33</f>
        <v>0</v>
      </c>
      <c r="J33" s="606">
        <f t="shared" si="0"/>
        <v>0</v>
      </c>
      <c r="K33" s="671">
        <f t="shared" si="1"/>
        <v>0</v>
      </c>
      <c r="L33" s="641"/>
      <c r="M33" s="642"/>
      <c r="N33" s="606">
        <f>L33-M33</f>
        <v>0</v>
      </c>
      <c r="O33" s="606">
        <f t="shared" si="2"/>
        <v>0</v>
      </c>
      <c r="P33" s="682">
        <f t="shared" si="3"/>
        <v>0</v>
      </c>
      <c r="Q33" s="184"/>
    </row>
    <row r="34" spans="1:17" ht="24" customHeight="1">
      <c r="A34" s="609" t="s">
        <v>242</v>
      </c>
      <c r="B34" s="226"/>
      <c r="C34" s="341"/>
      <c r="D34" s="342"/>
      <c r="E34" s="110"/>
      <c r="F34" s="337"/>
      <c r="G34" s="132"/>
      <c r="H34" s="81"/>
      <c r="I34" s="81"/>
      <c r="J34" s="81"/>
      <c r="K34" s="672">
        <f>SUM(K33)</f>
        <v>0</v>
      </c>
      <c r="L34" s="224"/>
      <c r="M34" s="81"/>
      <c r="N34" s="81"/>
      <c r="O34" s="81"/>
      <c r="P34" s="683">
        <f>SUM(P33)</f>
        <v>0</v>
      </c>
      <c r="Q34" s="184"/>
    </row>
    <row r="35" spans="1:17" ht="19.5" customHeight="1" thickBot="1">
      <c r="A35" s="85"/>
      <c r="B35" s="86"/>
      <c r="C35" s="87"/>
      <c r="D35" s="88"/>
      <c r="E35" s="89"/>
      <c r="F35" s="89"/>
      <c r="G35" s="90"/>
      <c r="H35" s="91"/>
      <c r="I35" s="91"/>
      <c r="J35" s="91"/>
      <c r="K35" s="675"/>
      <c r="L35" s="540"/>
      <c r="M35" s="91"/>
      <c r="N35" s="91"/>
      <c r="O35" s="91"/>
      <c r="P35" s="686"/>
      <c r="Q35" s="185"/>
    </row>
    <row r="36" spans="1:16" ht="13.5" thickTop="1">
      <c r="A36" s="84"/>
      <c r="B36" s="97"/>
      <c r="C36" s="76"/>
      <c r="D36" s="78"/>
      <c r="E36" s="77"/>
      <c r="F36" s="77"/>
      <c r="G36" s="98"/>
      <c r="H36" s="80"/>
      <c r="I36" s="81"/>
      <c r="J36" s="81"/>
      <c r="K36" s="670"/>
      <c r="L36" s="80"/>
      <c r="M36" s="80"/>
      <c r="N36" s="81"/>
      <c r="O36" s="81"/>
      <c r="P36" s="687"/>
    </row>
    <row r="37" spans="1:16" ht="12.75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70"/>
      <c r="L37" s="80"/>
      <c r="M37" s="80"/>
      <c r="N37" s="81"/>
      <c r="O37" s="81"/>
      <c r="P37" s="687"/>
    </row>
    <row r="38" spans="1:16" ht="12.75">
      <c r="A38" s="80"/>
      <c r="B38" s="92"/>
      <c r="C38" s="92"/>
      <c r="D38" s="92"/>
      <c r="E38" s="92"/>
      <c r="F38" s="92"/>
      <c r="G38" s="92"/>
      <c r="H38" s="92"/>
      <c r="I38" s="92"/>
      <c r="J38" s="92"/>
      <c r="K38" s="676"/>
      <c r="L38" s="92"/>
      <c r="M38" s="92"/>
      <c r="N38" s="92"/>
      <c r="O38" s="92"/>
      <c r="P38" s="688"/>
    </row>
    <row r="39" spans="1:16" ht="20.25">
      <c r="A39" s="203"/>
      <c r="B39" s="343" t="s">
        <v>239</v>
      </c>
      <c r="C39" s="344"/>
      <c r="D39" s="344"/>
      <c r="E39" s="344"/>
      <c r="F39" s="344"/>
      <c r="G39" s="344"/>
      <c r="H39" s="344"/>
      <c r="I39" s="344"/>
      <c r="J39" s="344"/>
      <c r="K39" s="672">
        <f>K30-K34</f>
        <v>0.2917</v>
      </c>
      <c r="L39" s="225"/>
      <c r="M39" s="225"/>
      <c r="N39" s="225"/>
      <c r="O39" s="225"/>
      <c r="P39" s="689">
        <f>P30-P34</f>
        <v>0.1434</v>
      </c>
    </row>
    <row r="40" spans="1:16" ht="20.25">
      <c r="A40" s="163"/>
      <c r="B40" s="343" t="s">
        <v>243</v>
      </c>
      <c r="C40" s="329"/>
      <c r="D40" s="329"/>
      <c r="E40" s="329"/>
      <c r="F40" s="329"/>
      <c r="G40" s="329"/>
      <c r="H40" s="329"/>
      <c r="I40" s="329"/>
      <c r="J40" s="329"/>
      <c r="K40" s="672">
        <f>K19</f>
        <v>0.0222</v>
      </c>
      <c r="L40" s="225"/>
      <c r="M40" s="225"/>
      <c r="N40" s="225"/>
      <c r="O40" s="225"/>
      <c r="P40" s="689">
        <f>P19</f>
        <v>0.33030000000000004</v>
      </c>
    </row>
    <row r="41" spans="1:16" ht="18">
      <c r="A41" s="163"/>
      <c r="B41" s="227"/>
      <c r="C41" s="95"/>
      <c r="D41" s="95"/>
      <c r="E41" s="95"/>
      <c r="F41" s="95"/>
      <c r="G41" s="95"/>
      <c r="H41" s="95"/>
      <c r="I41" s="95"/>
      <c r="J41" s="95"/>
      <c r="K41" s="677"/>
      <c r="L41" s="63"/>
      <c r="M41" s="63"/>
      <c r="N41" s="63"/>
      <c r="O41" s="63"/>
      <c r="P41" s="690"/>
    </row>
    <row r="42" spans="1:16" ht="18">
      <c r="A42" s="163"/>
      <c r="B42" s="227"/>
      <c r="C42" s="95"/>
      <c r="D42" s="95"/>
      <c r="E42" s="95"/>
      <c r="F42" s="95"/>
      <c r="G42" s="95"/>
      <c r="H42" s="95"/>
      <c r="I42" s="95"/>
      <c r="J42" s="95"/>
      <c r="K42" s="677"/>
      <c r="L42" s="63"/>
      <c r="M42" s="63"/>
      <c r="N42" s="63"/>
      <c r="O42" s="63"/>
      <c r="P42" s="690"/>
    </row>
    <row r="43" spans="1:16" ht="23.25">
      <c r="A43" s="163"/>
      <c r="B43" s="345" t="s">
        <v>246</v>
      </c>
      <c r="C43" s="346"/>
      <c r="D43" s="347"/>
      <c r="E43" s="347"/>
      <c r="F43" s="347"/>
      <c r="G43" s="347"/>
      <c r="H43" s="347"/>
      <c r="I43" s="347"/>
      <c r="J43" s="347"/>
      <c r="K43" s="678">
        <f>SUM(K39:K42)</f>
        <v>0.3139</v>
      </c>
      <c r="L43" s="348"/>
      <c r="M43" s="348"/>
      <c r="N43" s="348"/>
      <c r="O43" s="348"/>
      <c r="P43" s="691">
        <f>SUM(P39:P42)</f>
        <v>0.4737</v>
      </c>
    </row>
    <row r="44" ht="12.75">
      <c r="K44" s="679"/>
    </row>
    <row r="45" ht="13.5" thickBot="1">
      <c r="K45" s="679"/>
    </row>
    <row r="46" spans="1:17" ht="12.75">
      <c r="A46" s="275"/>
      <c r="B46" s="276"/>
      <c r="C46" s="276"/>
      <c r="D46" s="276"/>
      <c r="E46" s="276"/>
      <c r="F46" s="276"/>
      <c r="G46" s="276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283" t="s">
        <v>341</v>
      </c>
      <c r="B47" s="267"/>
      <c r="C47" s="267"/>
      <c r="D47" s="267"/>
      <c r="E47" s="267"/>
      <c r="F47" s="267"/>
      <c r="G47" s="267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77"/>
      <c r="B48" s="267"/>
      <c r="C48" s="267"/>
      <c r="D48" s="267"/>
      <c r="E48" s="267"/>
      <c r="F48" s="267"/>
      <c r="G48" s="267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78"/>
      <c r="B49" s="279"/>
      <c r="C49" s="279"/>
      <c r="D49" s="279"/>
      <c r="E49" s="279"/>
      <c r="F49" s="279"/>
      <c r="G49" s="279"/>
      <c r="H49" s="21"/>
      <c r="I49" s="21"/>
      <c r="J49" s="289"/>
      <c r="K49" s="598" t="s">
        <v>353</v>
      </c>
      <c r="L49" s="21"/>
      <c r="M49" s="21"/>
      <c r="N49" s="21"/>
      <c r="O49" s="21"/>
      <c r="P49" s="599" t="s">
        <v>354</v>
      </c>
      <c r="Q49" s="61"/>
    </row>
    <row r="50" spans="1:17" ht="12.75">
      <c r="A50" s="280"/>
      <c r="B50" s="163"/>
      <c r="C50" s="163"/>
      <c r="D50" s="163"/>
      <c r="E50" s="163"/>
      <c r="F50" s="163"/>
      <c r="G50" s="163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80"/>
      <c r="B51" s="163"/>
      <c r="C51" s="163"/>
      <c r="D51" s="163"/>
      <c r="E51" s="163"/>
      <c r="F51" s="163"/>
      <c r="G51" s="163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283" t="s">
        <v>344</v>
      </c>
      <c r="B52" s="268"/>
      <c r="C52" s="268"/>
      <c r="D52" s="269"/>
      <c r="E52" s="269"/>
      <c r="F52" s="270"/>
      <c r="G52" s="269"/>
      <c r="H52" s="21"/>
      <c r="I52" s="21"/>
      <c r="J52" s="21"/>
      <c r="K52" s="620">
        <f>K43</f>
        <v>0.3139</v>
      </c>
      <c r="L52" s="279" t="s">
        <v>342</v>
      </c>
      <c r="M52" s="21"/>
      <c r="N52" s="21"/>
      <c r="O52" s="21"/>
      <c r="P52" s="620">
        <f>P43</f>
        <v>0.4737</v>
      </c>
      <c r="Q52" s="350" t="s">
        <v>342</v>
      </c>
    </row>
    <row r="53" spans="1:17" ht="23.25">
      <c r="A53" s="596"/>
      <c r="B53" s="271"/>
      <c r="C53" s="271"/>
      <c r="D53" s="267"/>
      <c r="E53" s="267"/>
      <c r="F53" s="272"/>
      <c r="G53" s="267"/>
      <c r="H53" s="21"/>
      <c r="I53" s="21"/>
      <c r="J53" s="21"/>
      <c r="K53" s="348"/>
      <c r="L53" s="294"/>
      <c r="M53" s="21"/>
      <c r="N53" s="21"/>
      <c r="O53" s="21"/>
      <c r="P53" s="348"/>
      <c r="Q53" s="351"/>
    </row>
    <row r="54" spans="1:17" ht="23.25">
      <c r="A54" s="597" t="s">
        <v>343</v>
      </c>
      <c r="B54" s="273"/>
      <c r="C54" s="53"/>
      <c r="D54" s="267"/>
      <c r="E54" s="267"/>
      <c r="F54" s="274"/>
      <c r="G54" s="269"/>
      <c r="H54" s="21"/>
      <c r="I54" s="21"/>
      <c r="J54" s="21"/>
      <c r="K54" s="620">
        <f>'STEPPED UP GENCO'!K48</f>
        <v>0.0028667170000000004</v>
      </c>
      <c r="L54" s="279" t="s">
        <v>342</v>
      </c>
      <c r="M54" s="21"/>
      <c r="N54" s="21"/>
      <c r="O54" s="21"/>
      <c r="P54" s="620">
        <f>'STEPPED UP GENCO'!P48</f>
        <v>-0.0451218165</v>
      </c>
      <c r="Q54" s="350" t="s">
        <v>342</v>
      </c>
    </row>
    <row r="55" spans="1:17" ht="6.75" customHeight="1">
      <c r="A55" s="28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28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8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81"/>
      <c r="B58" s="21"/>
      <c r="C58" s="21"/>
      <c r="D58" s="21"/>
      <c r="E58" s="21"/>
      <c r="F58" s="21"/>
      <c r="G58" s="21"/>
      <c r="H58" s="268"/>
      <c r="I58" s="268"/>
      <c r="J58" s="614" t="s">
        <v>345</v>
      </c>
      <c r="K58" s="620">
        <f>SUM(K52:K57)</f>
        <v>0.31676671700000003</v>
      </c>
      <c r="L58" s="295" t="s">
        <v>342</v>
      </c>
      <c r="M58" s="349"/>
      <c r="N58" s="349"/>
      <c r="O58" s="349"/>
      <c r="P58" s="620">
        <f>SUM(P52:P57)</f>
        <v>0.4285781835</v>
      </c>
      <c r="Q58" s="295" t="s">
        <v>342</v>
      </c>
    </row>
    <row r="59" spans="1:17" ht="13.5" thickBot="1">
      <c r="A59" s="28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9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C1">
      <selection activeCell="O40" sqref="O40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250</v>
      </c>
    </row>
    <row r="2" spans="1:17" ht="16.5" customHeight="1">
      <c r="A2" s="385" t="s">
        <v>251</v>
      </c>
      <c r="P2" s="533" t="str">
        <f>NDPL!Q1</f>
        <v>OCTOBER-2012</v>
      </c>
      <c r="Q2" s="591"/>
    </row>
    <row r="3" spans="1:8" ht="23.25">
      <c r="A3" s="228" t="s">
        <v>299</v>
      </c>
      <c r="H3" s="4"/>
    </row>
    <row r="4" spans="1:16" ht="24" thickBot="1">
      <c r="A4" s="3"/>
      <c r="G4" s="21"/>
      <c r="H4" s="21"/>
      <c r="I4" s="58" t="s">
        <v>414</v>
      </c>
      <c r="J4" s="21"/>
      <c r="K4" s="21"/>
      <c r="L4" s="21"/>
      <c r="M4" s="21"/>
      <c r="N4" s="58" t="s">
        <v>415</v>
      </c>
      <c r="O4" s="21"/>
      <c r="P4" s="21"/>
    </row>
    <row r="5" spans="1:17" ht="43.5" customHeight="1" thickBot="1" thickTop="1">
      <c r="A5" s="101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01/11/12</v>
      </c>
      <c r="H5" s="41" t="str">
        <f>NDPL!H5</f>
        <v>INTIAL READING 01/10/12</v>
      </c>
      <c r="I5" s="41" t="s">
        <v>4</v>
      </c>
      <c r="J5" s="41" t="s">
        <v>5</v>
      </c>
      <c r="K5" s="42" t="s">
        <v>6</v>
      </c>
      <c r="L5" s="43" t="str">
        <f>NDPL!G5</f>
        <v>FINAL READING 01/11/12</v>
      </c>
      <c r="M5" s="41" t="str">
        <f>NDPL!H5</f>
        <v>INTIAL READING 01/10/12</v>
      </c>
      <c r="N5" s="41" t="s">
        <v>4</v>
      </c>
      <c r="O5" s="41" t="s">
        <v>5</v>
      </c>
      <c r="P5" s="42" t="s">
        <v>6</v>
      </c>
      <c r="Q5" s="42" t="s">
        <v>323</v>
      </c>
    </row>
    <row r="6" ht="14.25" thickBot="1" thickTop="1"/>
    <row r="7" spans="1:17" ht="19.5" customHeight="1" thickTop="1">
      <c r="A7" s="366"/>
      <c r="B7" s="367" t="s">
        <v>265</v>
      </c>
      <c r="C7" s="368"/>
      <c r="D7" s="368"/>
      <c r="E7" s="368"/>
      <c r="F7" s="369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3"/>
    </row>
    <row r="8" spans="1:17" ht="19.5" customHeight="1">
      <c r="A8" s="330"/>
      <c r="B8" s="370" t="s">
        <v>266</v>
      </c>
      <c r="C8" s="371"/>
      <c r="D8" s="371"/>
      <c r="E8" s="371"/>
      <c r="F8" s="372"/>
      <c r="G8" s="46"/>
      <c r="H8" s="52"/>
      <c r="I8" s="52"/>
      <c r="J8" s="52"/>
      <c r="K8" s="50"/>
      <c r="L8" s="124"/>
      <c r="M8" s="21"/>
      <c r="N8" s="21"/>
      <c r="O8" s="21"/>
      <c r="P8" s="125"/>
      <c r="Q8" s="184"/>
    </row>
    <row r="9" spans="1:17" ht="19.5" customHeight="1">
      <c r="A9" s="330">
        <v>1</v>
      </c>
      <c r="B9" s="373" t="s">
        <v>267</v>
      </c>
      <c r="C9" s="371">
        <v>4864796</v>
      </c>
      <c r="D9" s="356" t="s">
        <v>12</v>
      </c>
      <c r="E9" s="119" t="s">
        <v>360</v>
      </c>
      <c r="F9" s="372">
        <v>100</v>
      </c>
      <c r="G9" s="641">
        <v>55038</v>
      </c>
      <c r="H9" s="642">
        <v>55442</v>
      </c>
      <c r="I9" s="378">
        <f>G9-H9</f>
        <v>-404</v>
      </c>
      <c r="J9" s="378">
        <f>$F9*I9</f>
        <v>-40400</v>
      </c>
      <c r="K9" s="379">
        <f>J9/1000000</f>
        <v>-0.0404</v>
      </c>
      <c r="L9" s="641">
        <v>79764</v>
      </c>
      <c r="M9" s="642">
        <v>79764</v>
      </c>
      <c r="N9" s="378">
        <f>L9-M9</f>
        <v>0</v>
      </c>
      <c r="O9" s="378">
        <f>$F9*N9</f>
        <v>0</v>
      </c>
      <c r="P9" s="379">
        <f>O9/1000000</f>
        <v>0</v>
      </c>
      <c r="Q9" s="184"/>
    </row>
    <row r="10" spans="1:17" ht="19.5" customHeight="1">
      <c r="A10" s="330">
        <v>2</v>
      </c>
      <c r="B10" s="373" t="s">
        <v>268</v>
      </c>
      <c r="C10" s="371">
        <v>4864797</v>
      </c>
      <c r="D10" s="356" t="s">
        <v>12</v>
      </c>
      <c r="E10" s="119" t="s">
        <v>360</v>
      </c>
      <c r="F10" s="372">
        <v>100</v>
      </c>
      <c r="G10" s="641">
        <v>7811</v>
      </c>
      <c r="H10" s="642">
        <v>9106</v>
      </c>
      <c r="I10" s="378">
        <f>G10-H10</f>
        <v>-1295</v>
      </c>
      <c r="J10" s="378">
        <f>$F10*I10</f>
        <v>-129500</v>
      </c>
      <c r="K10" s="379">
        <f>J10/1000000</f>
        <v>-0.1295</v>
      </c>
      <c r="L10" s="641">
        <v>999426</v>
      </c>
      <c r="M10" s="642">
        <v>999429</v>
      </c>
      <c r="N10" s="378">
        <f>L10-M10</f>
        <v>-3</v>
      </c>
      <c r="O10" s="378">
        <f>$F10*N10</f>
        <v>-300</v>
      </c>
      <c r="P10" s="379">
        <f>O10/1000000</f>
        <v>-0.0003</v>
      </c>
      <c r="Q10" s="184"/>
    </row>
    <row r="11" spans="1:17" ht="19.5" customHeight="1">
      <c r="A11" s="330">
        <v>3</v>
      </c>
      <c r="B11" s="373" t="s">
        <v>269</v>
      </c>
      <c r="C11" s="371">
        <v>4864818</v>
      </c>
      <c r="D11" s="356" t="s">
        <v>12</v>
      </c>
      <c r="E11" s="119" t="s">
        <v>360</v>
      </c>
      <c r="F11" s="372">
        <v>100</v>
      </c>
      <c r="G11" s="641">
        <v>174340</v>
      </c>
      <c r="H11" s="642">
        <v>171624</v>
      </c>
      <c r="I11" s="378">
        <f>G11-H11</f>
        <v>2716</v>
      </c>
      <c r="J11" s="378">
        <f>$F11*I11</f>
        <v>271600</v>
      </c>
      <c r="K11" s="379">
        <f>J11/1000000</f>
        <v>0.2716</v>
      </c>
      <c r="L11" s="641">
        <v>96599</v>
      </c>
      <c r="M11" s="642">
        <v>96599</v>
      </c>
      <c r="N11" s="378">
        <f>L11-M11</f>
        <v>0</v>
      </c>
      <c r="O11" s="378">
        <f>$F11*N11</f>
        <v>0</v>
      </c>
      <c r="P11" s="379">
        <f>O11/1000000</f>
        <v>0</v>
      </c>
      <c r="Q11" s="184"/>
    </row>
    <row r="12" spans="1:17" ht="19.5" customHeight="1">
      <c r="A12" s="330">
        <v>4</v>
      </c>
      <c r="B12" s="373" t="s">
        <v>270</v>
      </c>
      <c r="C12" s="371">
        <v>4864842</v>
      </c>
      <c r="D12" s="356" t="s">
        <v>12</v>
      </c>
      <c r="E12" s="119" t="s">
        <v>360</v>
      </c>
      <c r="F12" s="726">
        <v>937.5</v>
      </c>
      <c r="G12" s="641">
        <v>18267</v>
      </c>
      <c r="H12" s="642">
        <v>17908</v>
      </c>
      <c r="I12" s="378">
        <f>G12-H12</f>
        <v>359</v>
      </c>
      <c r="J12" s="378">
        <f>$F12*I12</f>
        <v>336562.5</v>
      </c>
      <c r="K12" s="379">
        <f>J12/1000000</f>
        <v>0.3365625</v>
      </c>
      <c r="L12" s="641">
        <v>18202</v>
      </c>
      <c r="M12" s="642">
        <v>18199</v>
      </c>
      <c r="N12" s="378">
        <f>L12-M12</f>
        <v>3</v>
      </c>
      <c r="O12" s="378">
        <f>$F12*N12</f>
        <v>2812.5</v>
      </c>
      <c r="P12" s="379">
        <f>O12/1000000</f>
        <v>0.0028125</v>
      </c>
      <c r="Q12" s="623"/>
    </row>
    <row r="13" spans="1:17" ht="19.5" customHeight="1">
      <c r="A13" s="330"/>
      <c r="B13" s="370" t="s">
        <v>271</v>
      </c>
      <c r="C13" s="371"/>
      <c r="D13" s="356"/>
      <c r="E13" s="106"/>
      <c r="F13" s="372"/>
      <c r="G13" s="332"/>
      <c r="H13" s="363"/>
      <c r="I13" s="363"/>
      <c r="J13" s="363"/>
      <c r="K13" s="380"/>
      <c r="L13" s="386"/>
      <c r="M13" s="387"/>
      <c r="N13" s="387"/>
      <c r="O13" s="387"/>
      <c r="P13" s="388"/>
      <c r="Q13" s="184"/>
    </row>
    <row r="14" spans="1:17" ht="19.5" customHeight="1">
      <c r="A14" s="330"/>
      <c r="B14" s="370"/>
      <c r="C14" s="371"/>
      <c r="D14" s="356"/>
      <c r="E14" s="106"/>
      <c r="F14" s="372"/>
      <c r="G14" s="332"/>
      <c r="H14" s="363"/>
      <c r="I14" s="363"/>
      <c r="J14" s="363"/>
      <c r="K14" s="380"/>
      <c r="L14" s="386"/>
      <c r="M14" s="387"/>
      <c r="N14" s="387"/>
      <c r="O14" s="387"/>
      <c r="P14" s="388"/>
      <c r="Q14" s="184"/>
    </row>
    <row r="15" spans="1:17" ht="19.5" customHeight="1">
      <c r="A15" s="330">
        <v>5</v>
      </c>
      <c r="B15" s="373" t="s">
        <v>272</v>
      </c>
      <c r="C15" s="371">
        <v>4864880</v>
      </c>
      <c r="D15" s="356" t="s">
        <v>12</v>
      </c>
      <c r="E15" s="119" t="s">
        <v>360</v>
      </c>
      <c r="F15" s="372">
        <v>-500</v>
      </c>
      <c r="G15" s="641">
        <v>992736</v>
      </c>
      <c r="H15" s="642">
        <v>992774</v>
      </c>
      <c r="I15" s="378">
        <f>G15-H15</f>
        <v>-38</v>
      </c>
      <c r="J15" s="378">
        <f>$F15*I15</f>
        <v>19000</v>
      </c>
      <c r="K15" s="379">
        <f>J15/1000000</f>
        <v>0.019</v>
      </c>
      <c r="L15" s="641">
        <v>930605</v>
      </c>
      <c r="M15" s="642">
        <v>931761</v>
      </c>
      <c r="N15" s="378">
        <f>L15-M15</f>
        <v>-1156</v>
      </c>
      <c r="O15" s="378">
        <f>$F15*N15</f>
        <v>578000</v>
      </c>
      <c r="P15" s="379">
        <f>O15/1000000</f>
        <v>0.578</v>
      </c>
      <c r="Q15" s="184"/>
    </row>
    <row r="16" spans="1:17" ht="19.5" customHeight="1">
      <c r="A16" s="330">
        <v>6</v>
      </c>
      <c r="B16" s="373" t="s">
        <v>273</v>
      </c>
      <c r="C16" s="371">
        <v>4864881</v>
      </c>
      <c r="D16" s="356" t="s">
        <v>12</v>
      </c>
      <c r="E16" s="119" t="s">
        <v>360</v>
      </c>
      <c r="F16" s="372">
        <v>-500</v>
      </c>
      <c r="G16" s="641">
        <v>992369</v>
      </c>
      <c r="H16" s="642">
        <v>992994</v>
      </c>
      <c r="I16" s="378">
        <f>G16-H16</f>
        <v>-625</v>
      </c>
      <c r="J16" s="378">
        <f>$F16*I16</f>
        <v>312500</v>
      </c>
      <c r="K16" s="379">
        <f>J16/1000000</f>
        <v>0.3125</v>
      </c>
      <c r="L16" s="641">
        <v>986100</v>
      </c>
      <c r="M16" s="642">
        <v>986100</v>
      </c>
      <c r="N16" s="378">
        <f>L16-M16</f>
        <v>0</v>
      </c>
      <c r="O16" s="378">
        <f>$F16*N16</f>
        <v>0</v>
      </c>
      <c r="P16" s="379">
        <f>O16/1000000</f>
        <v>0</v>
      </c>
      <c r="Q16" s="184"/>
    </row>
    <row r="17" spans="1:17" ht="19.5" customHeight="1">
      <c r="A17" s="330">
        <v>7</v>
      </c>
      <c r="B17" s="373" t="s">
        <v>288</v>
      </c>
      <c r="C17" s="371">
        <v>4902572</v>
      </c>
      <c r="D17" s="356" t="s">
        <v>12</v>
      </c>
      <c r="E17" s="119" t="s">
        <v>360</v>
      </c>
      <c r="F17" s="372">
        <v>300</v>
      </c>
      <c r="G17" s="641">
        <v>18</v>
      </c>
      <c r="H17" s="642">
        <v>18</v>
      </c>
      <c r="I17" s="378">
        <f>G17-H17</f>
        <v>0</v>
      </c>
      <c r="J17" s="378">
        <f>$F17*I17</f>
        <v>0</v>
      </c>
      <c r="K17" s="379">
        <f>J17/1000000</f>
        <v>0</v>
      </c>
      <c r="L17" s="641">
        <v>9</v>
      </c>
      <c r="M17" s="642">
        <v>9</v>
      </c>
      <c r="N17" s="378">
        <f>L17-M17</f>
        <v>0</v>
      </c>
      <c r="O17" s="378">
        <f>$F17*N17</f>
        <v>0</v>
      </c>
      <c r="P17" s="379">
        <f>O17/1000000</f>
        <v>0</v>
      </c>
      <c r="Q17" s="184"/>
    </row>
    <row r="18" spans="1:17" ht="19.5" customHeight="1">
      <c r="A18" s="330"/>
      <c r="B18" s="370"/>
      <c r="C18" s="371"/>
      <c r="D18" s="356"/>
      <c r="E18" s="119"/>
      <c r="F18" s="372"/>
      <c r="G18" s="118"/>
      <c r="H18" s="106"/>
      <c r="I18" s="52"/>
      <c r="J18" s="52"/>
      <c r="K18" s="122"/>
      <c r="L18" s="389"/>
      <c r="M18" s="23"/>
      <c r="N18" s="23"/>
      <c r="O18" s="23"/>
      <c r="P18" s="30"/>
      <c r="Q18" s="184"/>
    </row>
    <row r="19" spans="1:17" ht="19.5" customHeight="1">
      <c r="A19" s="330"/>
      <c r="B19" s="370"/>
      <c r="C19" s="371"/>
      <c r="D19" s="356"/>
      <c r="E19" s="119"/>
      <c r="F19" s="372"/>
      <c r="G19" s="118"/>
      <c r="H19" s="106"/>
      <c r="I19" s="52"/>
      <c r="J19" s="52"/>
      <c r="K19" s="122"/>
      <c r="L19" s="389"/>
      <c r="M19" s="23"/>
      <c r="N19" s="23"/>
      <c r="O19" s="23"/>
      <c r="P19" s="30"/>
      <c r="Q19" s="184"/>
    </row>
    <row r="20" spans="1:17" ht="19.5" customHeight="1">
      <c r="A20" s="330"/>
      <c r="B20" s="373"/>
      <c r="C20" s="371"/>
      <c r="D20" s="356"/>
      <c r="E20" s="119"/>
      <c r="F20" s="372"/>
      <c r="G20" s="118"/>
      <c r="H20" s="106"/>
      <c r="I20" s="52"/>
      <c r="J20" s="52"/>
      <c r="K20" s="122"/>
      <c r="L20" s="389"/>
      <c r="M20" s="23"/>
      <c r="N20" s="23"/>
      <c r="O20" s="23"/>
      <c r="P20" s="30"/>
      <c r="Q20" s="184"/>
    </row>
    <row r="21" spans="1:17" ht="19.5" customHeight="1">
      <c r="A21" s="330"/>
      <c r="B21" s="370" t="s">
        <v>274</v>
      </c>
      <c r="C21" s="371"/>
      <c r="D21" s="356"/>
      <c r="E21" s="119"/>
      <c r="F21" s="374"/>
      <c r="G21" s="118"/>
      <c r="H21" s="106"/>
      <c r="I21" s="49"/>
      <c r="J21" s="53"/>
      <c r="K21" s="382">
        <f>SUM(K9:K20)</f>
        <v>0.7697625</v>
      </c>
      <c r="L21" s="390"/>
      <c r="M21" s="387"/>
      <c r="N21" s="387"/>
      <c r="O21" s="387"/>
      <c r="P21" s="383">
        <f>SUM(P9:P20)</f>
        <v>0.5805125</v>
      </c>
      <c r="Q21" s="184"/>
    </row>
    <row r="22" spans="1:17" ht="19.5" customHeight="1">
      <c r="A22" s="330"/>
      <c r="B22" s="370" t="s">
        <v>275</v>
      </c>
      <c r="C22" s="371"/>
      <c r="D22" s="356"/>
      <c r="E22" s="119"/>
      <c r="F22" s="374"/>
      <c r="G22" s="118"/>
      <c r="H22" s="106"/>
      <c r="I22" s="49"/>
      <c r="J22" s="49"/>
      <c r="K22" s="122"/>
      <c r="L22" s="389"/>
      <c r="M22" s="23"/>
      <c r="N22" s="23"/>
      <c r="O22" s="23"/>
      <c r="P22" s="30"/>
      <c r="Q22" s="184"/>
    </row>
    <row r="23" spans="1:17" ht="19.5" customHeight="1">
      <c r="A23" s="330"/>
      <c r="B23" s="370" t="s">
        <v>276</v>
      </c>
      <c r="C23" s="371"/>
      <c r="D23" s="356"/>
      <c r="E23" s="119"/>
      <c r="F23" s="374"/>
      <c r="G23" s="118"/>
      <c r="H23" s="106"/>
      <c r="I23" s="49"/>
      <c r="J23" s="49"/>
      <c r="K23" s="122"/>
      <c r="L23" s="389"/>
      <c r="M23" s="23"/>
      <c r="N23" s="23"/>
      <c r="O23" s="23"/>
      <c r="P23" s="30"/>
      <c r="Q23" s="184"/>
    </row>
    <row r="24" spans="1:17" ht="19.5" customHeight="1">
      <c r="A24" s="330">
        <v>8</v>
      </c>
      <c r="B24" s="373" t="s">
        <v>277</v>
      </c>
      <c r="C24" s="371">
        <v>4864794</v>
      </c>
      <c r="D24" s="356" t="s">
        <v>12</v>
      </c>
      <c r="E24" s="119" t="s">
        <v>360</v>
      </c>
      <c r="F24" s="372">
        <v>200</v>
      </c>
      <c r="G24" s="641">
        <v>948794</v>
      </c>
      <c r="H24" s="642">
        <v>949668</v>
      </c>
      <c r="I24" s="378">
        <f>G24-H24</f>
        <v>-874</v>
      </c>
      <c r="J24" s="378">
        <f>$F24*I24</f>
        <v>-174800</v>
      </c>
      <c r="K24" s="379">
        <f>J24/1000000</f>
        <v>-0.1748</v>
      </c>
      <c r="L24" s="641">
        <v>991783</v>
      </c>
      <c r="M24" s="642">
        <v>991783</v>
      </c>
      <c r="N24" s="378">
        <f>L24-M24</f>
        <v>0</v>
      </c>
      <c r="O24" s="378">
        <f>$F24*N24</f>
        <v>0</v>
      </c>
      <c r="P24" s="379">
        <f>O24/1000000</f>
        <v>0</v>
      </c>
      <c r="Q24" s="184"/>
    </row>
    <row r="25" spans="1:17" ht="19.5" customHeight="1">
      <c r="A25" s="330">
        <v>9</v>
      </c>
      <c r="B25" s="373" t="s">
        <v>278</v>
      </c>
      <c r="C25" s="371">
        <v>4864795</v>
      </c>
      <c r="D25" s="356" t="s">
        <v>12</v>
      </c>
      <c r="E25" s="119" t="s">
        <v>360</v>
      </c>
      <c r="F25" s="372">
        <v>100</v>
      </c>
      <c r="G25" s="641">
        <v>852824</v>
      </c>
      <c r="H25" s="642">
        <v>857569</v>
      </c>
      <c r="I25" s="378">
        <f>G25-H25</f>
        <v>-4745</v>
      </c>
      <c r="J25" s="378">
        <f>$F25*I25</f>
        <v>-474500</v>
      </c>
      <c r="K25" s="379">
        <f>J25/1000000</f>
        <v>-0.4745</v>
      </c>
      <c r="L25" s="641">
        <v>928134</v>
      </c>
      <c r="M25" s="642">
        <v>928134</v>
      </c>
      <c r="N25" s="378">
        <f>L25-M25</f>
        <v>0</v>
      </c>
      <c r="O25" s="378">
        <f>$F25*N25</f>
        <v>0</v>
      </c>
      <c r="P25" s="379">
        <f>O25/1000000</f>
        <v>0</v>
      </c>
      <c r="Q25" s="184"/>
    </row>
    <row r="26" spans="1:17" ht="19.5" customHeight="1">
      <c r="A26" s="330"/>
      <c r="B26" s="373"/>
      <c r="C26" s="371"/>
      <c r="D26" s="356"/>
      <c r="E26" s="119"/>
      <c r="F26" s="372"/>
      <c r="G26" s="118"/>
      <c r="H26" s="106"/>
      <c r="I26" s="52"/>
      <c r="J26" s="52"/>
      <c r="K26" s="122"/>
      <c r="L26" s="389"/>
      <c r="M26" s="23"/>
      <c r="N26" s="23"/>
      <c r="O26" s="23"/>
      <c r="P26" s="30"/>
      <c r="Q26" s="184"/>
    </row>
    <row r="27" spans="1:17" ht="19.5" customHeight="1">
      <c r="A27" s="330"/>
      <c r="B27" s="370" t="s">
        <v>279</v>
      </c>
      <c r="C27" s="373"/>
      <c r="D27" s="356"/>
      <c r="E27" s="119"/>
      <c r="F27" s="374"/>
      <c r="G27" s="118"/>
      <c r="H27" s="106"/>
      <c r="I27" s="49"/>
      <c r="J27" s="53"/>
      <c r="K27" s="383">
        <f>SUM(K24:K26)</f>
        <v>-0.6493</v>
      </c>
      <c r="L27" s="390"/>
      <c r="M27" s="387"/>
      <c r="N27" s="387"/>
      <c r="O27" s="387"/>
      <c r="P27" s="383">
        <f>SUM(P24:P26)</f>
        <v>0</v>
      </c>
      <c r="Q27" s="184"/>
    </row>
    <row r="28" spans="1:17" ht="19.5" customHeight="1">
      <c r="A28" s="330"/>
      <c r="B28" s="370" t="s">
        <v>280</v>
      </c>
      <c r="C28" s="371"/>
      <c r="D28" s="356"/>
      <c r="E28" s="106"/>
      <c r="F28" s="372"/>
      <c r="G28" s="118"/>
      <c r="H28" s="106"/>
      <c r="I28" s="52"/>
      <c r="J28" s="48"/>
      <c r="K28" s="122"/>
      <c r="L28" s="389"/>
      <c r="M28" s="23"/>
      <c r="N28" s="23"/>
      <c r="O28" s="23"/>
      <c r="P28" s="30"/>
      <c r="Q28" s="184"/>
    </row>
    <row r="29" spans="1:17" ht="19.5" customHeight="1">
      <c r="A29" s="330"/>
      <c r="B29" s="370" t="s">
        <v>276</v>
      </c>
      <c r="C29" s="371"/>
      <c r="D29" s="356"/>
      <c r="E29" s="106"/>
      <c r="F29" s="372"/>
      <c r="G29" s="118"/>
      <c r="H29" s="106"/>
      <c r="I29" s="52"/>
      <c r="J29" s="48"/>
      <c r="K29" s="122"/>
      <c r="L29" s="389"/>
      <c r="M29" s="23"/>
      <c r="N29" s="23"/>
      <c r="O29" s="23"/>
      <c r="P29" s="30"/>
      <c r="Q29" s="184"/>
    </row>
    <row r="30" spans="1:17" ht="19.5" customHeight="1">
      <c r="A30" s="330">
        <v>10</v>
      </c>
      <c r="B30" s="373" t="s">
        <v>281</v>
      </c>
      <c r="C30" s="371">
        <v>4864819</v>
      </c>
      <c r="D30" s="356" t="s">
        <v>12</v>
      </c>
      <c r="E30" s="119" t="s">
        <v>360</v>
      </c>
      <c r="F30" s="375">
        <v>200</v>
      </c>
      <c r="G30" s="641">
        <v>182084</v>
      </c>
      <c r="H30" s="642">
        <v>179605</v>
      </c>
      <c r="I30" s="378">
        <f aca="true" t="shared" si="0" ref="I30:I35">G30-H30</f>
        <v>2479</v>
      </c>
      <c r="J30" s="378">
        <f aca="true" t="shared" si="1" ref="J30:J35">$F30*I30</f>
        <v>495800</v>
      </c>
      <c r="K30" s="379">
        <f aca="true" t="shared" si="2" ref="K30:K35">J30/1000000</f>
        <v>0.4958</v>
      </c>
      <c r="L30" s="641">
        <v>263302</v>
      </c>
      <c r="M30" s="642">
        <v>263301</v>
      </c>
      <c r="N30" s="378">
        <f aca="true" t="shared" si="3" ref="N30:N35">L30-M30</f>
        <v>1</v>
      </c>
      <c r="O30" s="378">
        <f aca="true" t="shared" si="4" ref="O30:O35">$F30*N30</f>
        <v>200</v>
      </c>
      <c r="P30" s="379">
        <f aca="true" t="shared" si="5" ref="P30:P35">O30/1000000</f>
        <v>0.0002</v>
      </c>
      <c r="Q30" s="184"/>
    </row>
    <row r="31" spans="1:17" ht="19.5" customHeight="1">
      <c r="A31" s="330">
        <v>11</v>
      </c>
      <c r="B31" s="373" t="s">
        <v>282</v>
      </c>
      <c r="C31" s="371">
        <v>4864801</v>
      </c>
      <c r="D31" s="356" t="s">
        <v>12</v>
      </c>
      <c r="E31" s="119" t="s">
        <v>360</v>
      </c>
      <c r="F31" s="375">
        <v>200</v>
      </c>
      <c r="G31" s="641">
        <v>68316</v>
      </c>
      <c r="H31" s="642">
        <v>66542</v>
      </c>
      <c r="I31" s="378">
        <f t="shared" si="0"/>
        <v>1774</v>
      </c>
      <c r="J31" s="378">
        <f t="shared" si="1"/>
        <v>354800</v>
      </c>
      <c r="K31" s="379">
        <f t="shared" si="2"/>
        <v>0.3548</v>
      </c>
      <c r="L31" s="641">
        <v>41144</v>
      </c>
      <c r="M31" s="642">
        <v>41144</v>
      </c>
      <c r="N31" s="378">
        <f t="shared" si="3"/>
        <v>0</v>
      </c>
      <c r="O31" s="378">
        <f t="shared" si="4"/>
        <v>0</v>
      </c>
      <c r="P31" s="379">
        <f t="shared" si="5"/>
        <v>0</v>
      </c>
      <c r="Q31" s="184"/>
    </row>
    <row r="32" spans="1:17" ht="19.5" customHeight="1">
      <c r="A32" s="330">
        <v>12</v>
      </c>
      <c r="B32" s="373" t="s">
        <v>283</v>
      </c>
      <c r="C32" s="371">
        <v>4864820</v>
      </c>
      <c r="D32" s="356" t="s">
        <v>12</v>
      </c>
      <c r="E32" s="119" t="s">
        <v>360</v>
      </c>
      <c r="F32" s="375">
        <v>100</v>
      </c>
      <c r="G32" s="641">
        <v>99928</v>
      </c>
      <c r="H32" s="642">
        <v>96497</v>
      </c>
      <c r="I32" s="378">
        <f t="shared" si="0"/>
        <v>3431</v>
      </c>
      <c r="J32" s="378">
        <f t="shared" si="1"/>
        <v>343100</v>
      </c>
      <c r="K32" s="379">
        <f t="shared" si="2"/>
        <v>0.3431</v>
      </c>
      <c r="L32" s="641">
        <v>71702</v>
      </c>
      <c r="M32" s="642">
        <v>71702</v>
      </c>
      <c r="N32" s="378">
        <f t="shared" si="3"/>
        <v>0</v>
      </c>
      <c r="O32" s="378">
        <f t="shared" si="4"/>
        <v>0</v>
      </c>
      <c r="P32" s="379">
        <f t="shared" si="5"/>
        <v>0</v>
      </c>
      <c r="Q32" s="184"/>
    </row>
    <row r="33" spans="1:17" ht="19.5" customHeight="1">
      <c r="A33" s="330">
        <v>13</v>
      </c>
      <c r="B33" s="373" t="s">
        <v>284</v>
      </c>
      <c r="C33" s="371">
        <v>4865168</v>
      </c>
      <c r="D33" s="356" t="s">
        <v>12</v>
      </c>
      <c r="E33" s="119" t="s">
        <v>360</v>
      </c>
      <c r="F33" s="375">
        <v>1000</v>
      </c>
      <c r="G33" s="641">
        <v>987750</v>
      </c>
      <c r="H33" s="642">
        <v>987697</v>
      </c>
      <c r="I33" s="378">
        <f t="shared" si="0"/>
        <v>53</v>
      </c>
      <c r="J33" s="378">
        <f t="shared" si="1"/>
        <v>53000</v>
      </c>
      <c r="K33" s="379">
        <f t="shared" si="2"/>
        <v>0.053</v>
      </c>
      <c r="L33" s="641">
        <v>998301</v>
      </c>
      <c r="M33" s="642">
        <v>998301</v>
      </c>
      <c r="N33" s="378">
        <f t="shared" si="3"/>
        <v>0</v>
      </c>
      <c r="O33" s="378">
        <f t="shared" si="4"/>
        <v>0</v>
      </c>
      <c r="P33" s="379">
        <f t="shared" si="5"/>
        <v>0</v>
      </c>
      <c r="Q33" s="184"/>
    </row>
    <row r="34" spans="1:17" ht="19.5" customHeight="1">
      <c r="A34" s="330">
        <v>14</v>
      </c>
      <c r="B34" s="373" t="s">
        <v>285</v>
      </c>
      <c r="C34" s="371">
        <v>4864802</v>
      </c>
      <c r="D34" s="356" t="s">
        <v>12</v>
      </c>
      <c r="E34" s="119" t="s">
        <v>360</v>
      </c>
      <c r="F34" s="375">
        <v>100</v>
      </c>
      <c r="G34" s="641">
        <v>979801</v>
      </c>
      <c r="H34" s="642">
        <v>980396</v>
      </c>
      <c r="I34" s="378">
        <f t="shared" si="0"/>
        <v>-595</v>
      </c>
      <c r="J34" s="378">
        <f t="shared" si="1"/>
        <v>-59500</v>
      </c>
      <c r="K34" s="379">
        <f t="shared" si="2"/>
        <v>-0.0595</v>
      </c>
      <c r="L34" s="641">
        <v>7273</v>
      </c>
      <c r="M34" s="642">
        <v>7274</v>
      </c>
      <c r="N34" s="378">
        <f t="shared" si="3"/>
        <v>-1</v>
      </c>
      <c r="O34" s="378">
        <f t="shared" si="4"/>
        <v>-100</v>
      </c>
      <c r="P34" s="379">
        <f t="shared" si="5"/>
        <v>-0.0001</v>
      </c>
      <c r="Q34" s="184"/>
    </row>
    <row r="35" spans="1:17" ht="19.5" customHeight="1">
      <c r="A35" s="330">
        <v>15</v>
      </c>
      <c r="B35" s="373" t="s">
        <v>391</v>
      </c>
      <c r="C35" s="371">
        <v>5128400</v>
      </c>
      <c r="D35" s="356" t="s">
        <v>12</v>
      </c>
      <c r="E35" s="119" t="s">
        <v>360</v>
      </c>
      <c r="F35" s="375">
        <v>937.5</v>
      </c>
      <c r="G35" s="641">
        <v>999999</v>
      </c>
      <c r="H35" s="642">
        <v>1000009</v>
      </c>
      <c r="I35" s="378">
        <f t="shared" si="0"/>
        <v>-10</v>
      </c>
      <c r="J35" s="378">
        <f t="shared" si="1"/>
        <v>-9375</v>
      </c>
      <c r="K35" s="379">
        <f t="shared" si="2"/>
        <v>-0.009375</v>
      </c>
      <c r="L35" s="641">
        <v>1579</v>
      </c>
      <c r="M35" s="642">
        <v>1599</v>
      </c>
      <c r="N35" s="378">
        <f t="shared" si="3"/>
        <v>-20</v>
      </c>
      <c r="O35" s="378">
        <f t="shared" si="4"/>
        <v>-18750</v>
      </c>
      <c r="P35" s="725">
        <f t="shared" si="5"/>
        <v>-0.01875</v>
      </c>
      <c r="Q35" s="184" t="s">
        <v>422</v>
      </c>
    </row>
    <row r="36" spans="1:17" ht="19.5" customHeight="1">
      <c r="A36" s="330"/>
      <c r="B36" s="370" t="s">
        <v>271</v>
      </c>
      <c r="C36" s="371"/>
      <c r="D36" s="356"/>
      <c r="E36" s="106"/>
      <c r="F36" s="372"/>
      <c r="G36" s="332"/>
      <c r="H36" s="363"/>
      <c r="I36" s="363"/>
      <c r="J36" s="381"/>
      <c r="K36" s="380"/>
      <c r="L36" s="386"/>
      <c r="M36" s="387"/>
      <c r="N36" s="387"/>
      <c r="O36" s="387"/>
      <c r="P36" s="388"/>
      <c r="Q36" s="184"/>
    </row>
    <row r="37" spans="1:17" ht="19.5" customHeight="1">
      <c r="A37" s="330">
        <v>16</v>
      </c>
      <c r="B37" s="373" t="s">
        <v>286</v>
      </c>
      <c r="C37" s="371">
        <v>4864882</v>
      </c>
      <c r="D37" s="356" t="s">
        <v>12</v>
      </c>
      <c r="E37" s="119" t="s">
        <v>360</v>
      </c>
      <c r="F37" s="375">
        <v>-625</v>
      </c>
      <c r="G37" s="641">
        <v>991114</v>
      </c>
      <c r="H37" s="642">
        <v>991279</v>
      </c>
      <c r="I37" s="378">
        <f>G37-H37</f>
        <v>-165</v>
      </c>
      <c r="J37" s="378">
        <f>$F37*I37</f>
        <v>103125</v>
      </c>
      <c r="K37" s="379">
        <f>J37/1000000</f>
        <v>0.103125</v>
      </c>
      <c r="L37" s="641">
        <v>995561</v>
      </c>
      <c r="M37" s="642">
        <v>995561</v>
      </c>
      <c r="N37" s="378">
        <f>L37-M37</f>
        <v>0</v>
      </c>
      <c r="O37" s="378">
        <f>$F37*N37</f>
        <v>0</v>
      </c>
      <c r="P37" s="725">
        <f>O37/1000000</f>
        <v>0</v>
      </c>
      <c r="Q37" s="623"/>
    </row>
    <row r="38" spans="1:17" ht="19.5" customHeight="1">
      <c r="A38" s="330">
        <v>17</v>
      </c>
      <c r="B38" s="373" t="s">
        <v>289</v>
      </c>
      <c r="C38" s="371">
        <v>4902572</v>
      </c>
      <c r="D38" s="356" t="s">
        <v>12</v>
      </c>
      <c r="E38" s="119" t="s">
        <v>360</v>
      </c>
      <c r="F38" s="375">
        <v>-300</v>
      </c>
      <c r="G38" s="641">
        <v>18</v>
      </c>
      <c r="H38" s="642">
        <v>18</v>
      </c>
      <c r="I38" s="378">
        <f>G38-H38</f>
        <v>0</v>
      </c>
      <c r="J38" s="378">
        <f>$F38*I38</f>
        <v>0</v>
      </c>
      <c r="K38" s="379">
        <f>J38/1000000</f>
        <v>0</v>
      </c>
      <c r="L38" s="641">
        <v>9</v>
      </c>
      <c r="M38" s="642">
        <v>9</v>
      </c>
      <c r="N38" s="378">
        <f>L38-M38</f>
        <v>0</v>
      </c>
      <c r="O38" s="378">
        <f>$F38*N38</f>
        <v>0</v>
      </c>
      <c r="P38" s="379">
        <f>O38/1000000</f>
        <v>0</v>
      </c>
      <c r="Q38" s="184"/>
    </row>
    <row r="39" spans="1:17" ht="19.5" customHeight="1">
      <c r="A39" s="330"/>
      <c r="B39" s="370"/>
      <c r="C39" s="371"/>
      <c r="D39" s="371"/>
      <c r="E39" s="373"/>
      <c r="F39" s="371"/>
      <c r="G39" s="118"/>
      <c r="H39" s="52"/>
      <c r="I39" s="52"/>
      <c r="J39" s="52"/>
      <c r="K39" s="126"/>
      <c r="L39" s="46"/>
      <c r="M39" s="23"/>
      <c r="N39" s="23"/>
      <c r="O39" s="23"/>
      <c r="P39" s="30"/>
      <c r="Q39" s="184"/>
    </row>
    <row r="40" spans="1:17" ht="19.5" customHeight="1" thickBot="1">
      <c r="A40" s="376"/>
      <c r="B40" s="377" t="s">
        <v>287</v>
      </c>
      <c r="C40" s="377"/>
      <c r="D40" s="377"/>
      <c r="E40" s="377"/>
      <c r="F40" s="377"/>
      <c r="G40" s="128"/>
      <c r="H40" s="127"/>
      <c r="I40" s="127"/>
      <c r="J40" s="127"/>
      <c r="K40" s="621">
        <f>SUM(K30:K39)</f>
        <v>1.2809499999999998</v>
      </c>
      <c r="L40" s="391"/>
      <c r="M40" s="392"/>
      <c r="N40" s="392"/>
      <c r="O40" s="392"/>
      <c r="P40" s="384">
        <f>SUM(P30:P39)</f>
        <v>-0.01865</v>
      </c>
      <c r="Q40" s="185"/>
    </row>
    <row r="41" spans="1:16" ht="13.5" thickTop="1">
      <c r="A41" s="66"/>
      <c r="B41" s="2"/>
      <c r="C41" s="115"/>
      <c r="D41" s="66"/>
      <c r="E41" s="115"/>
      <c r="F41" s="10"/>
      <c r="G41" s="10"/>
      <c r="H41" s="10"/>
      <c r="I41" s="10"/>
      <c r="J41" s="10"/>
      <c r="K41" s="11"/>
      <c r="L41" s="393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7:16" ht="12.75">
      <c r="G43" s="169"/>
      <c r="K43" s="19"/>
      <c r="L43" s="19"/>
      <c r="M43" s="19"/>
      <c r="N43" s="19"/>
      <c r="O43" s="19"/>
      <c r="P43" s="19"/>
    </row>
    <row r="44" spans="2:16" ht="21.75">
      <c r="B44" s="230" t="s">
        <v>346</v>
      </c>
      <c r="K44" s="395">
        <f>K21</f>
        <v>0.7697625</v>
      </c>
      <c r="L44" s="394"/>
      <c r="M44" s="394"/>
      <c r="N44" s="394"/>
      <c r="O44" s="394"/>
      <c r="P44" s="395">
        <f>P21</f>
        <v>0.5805125</v>
      </c>
    </row>
    <row r="45" spans="2:16" ht="21.75">
      <c r="B45" s="230" t="s">
        <v>347</v>
      </c>
      <c r="K45" s="395">
        <f>K27</f>
        <v>-0.6493</v>
      </c>
      <c r="L45" s="394"/>
      <c r="M45" s="394"/>
      <c r="N45" s="394"/>
      <c r="O45" s="394"/>
      <c r="P45" s="395">
        <f>P27</f>
        <v>0</v>
      </c>
    </row>
    <row r="46" spans="2:16" ht="21.75">
      <c r="B46" s="230" t="s">
        <v>348</v>
      </c>
      <c r="K46" s="395">
        <f>K40</f>
        <v>1.2809499999999998</v>
      </c>
      <c r="L46" s="394"/>
      <c r="M46" s="394"/>
      <c r="N46" s="394"/>
      <c r="O46" s="394"/>
      <c r="P46" s="615">
        <f>P40</f>
        <v>-0.01865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70" zoomScaleNormal="75" zoomScaleSheetLayoutView="70" zoomScalePageLayoutView="0" workbookViewId="0" topLeftCell="A22">
      <selection activeCell="A50" sqref="A50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250</v>
      </c>
    </row>
    <row r="2" spans="1:16" ht="20.25">
      <c r="A2" s="404" t="s">
        <v>251</v>
      </c>
      <c r="P2" s="352" t="str">
        <f>NDPL!Q1</f>
        <v>OCTOBER-2012</v>
      </c>
    </row>
    <row r="3" spans="1:9" ht="18">
      <c r="A3" s="226" t="s">
        <v>365</v>
      </c>
      <c r="B3" s="226"/>
      <c r="C3" s="323"/>
      <c r="D3" s="324"/>
      <c r="E3" s="324"/>
      <c r="F3" s="323"/>
      <c r="G3" s="323"/>
      <c r="H3" s="323"/>
      <c r="I3" s="323"/>
    </row>
    <row r="4" spans="1:16" ht="24" thickBot="1">
      <c r="A4" s="3"/>
      <c r="G4" s="21"/>
      <c r="H4" s="21"/>
      <c r="I4" s="58" t="s">
        <v>414</v>
      </c>
      <c r="J4" s="21"/>
      <c r="K4" s="21"/>
      <c r="L4" s="21"/>
      <c r="M4" s="21"/>
      <c r="N4" s="58" t="s">
        <v>415</v>
      </c>
      <c r="O4" s="21"/>
      <c r="P4" s="21"/>
    </row>
    <row r="5" spans="1:17" ht="39.75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01/11/12</v>
      </c>
      <c r="H5" s="41" t="str">
        <f>NDPL!H5</f>
        <v>INTIAL READING 01/10/12</v>
      </c>
      <c r="I5" s="41" t="s">
        <v>4</v>
      </c>
      <c r="J5" s="41" t="s">
        <v>5</v>
      </c>
      <c r="K5" s="41" t="s">
        <v>6</v>
      </c>
      <c r="L5" s="43" t="str">
        <f>NDPL!G5</f>
        <v>FINAL READING 01/11/12</v>
      </c>
      <c r="M5" s="41" t="str">
        <f>NDPL!H5</f>
        <v>INTIAL READING 01/10/12</v>
      </c>
      <c r="N5" s="41" t="s">
        <v>4</v>
      </c>
      <c r="O5" s="41" t="s">
        <v>5</v>
      </c>
      <c r="P5" s="42" t="s">
        <v>6</v>
      </c>
      <c r="Q5" s="42" t="s">
        <v>323</v>
      </c>
    </row>
    <row r="6" ht="14.25" thickBot="1" thickTop="1"/>
    <row r="7" spans="1:17" ht="13.5" thickTop="1">
      <c r="A7" s="26"/>
      <c r="B7" s="139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8">
      <c r="A8" s="145"/>
      <c r="B8" s="651" t="s">
        <v>296</v>
      </c>
      <c r="C8" s="649"/>
      <c r="D8" s="148"/>
      <c r="E8" s="148"/>
      <c r="F8" s="150"/>
      <c r="G8" s="161"/>
      <c r="H8" s="21"/>
      <c r="I8" s="81"/>
      <c r="J8" s="81"/>
      <c r="K8" s="83"/>
      <c r="L8" s="82"/>
      <c r="M8" s="80"/>
      <c r="N8" s="81"/>
      <c r="O8" s="81"/>
      <c r="P8" s="83"/>
      <c r="Q8" s="184"/>
    </row>
    <row r="9" spans="1:17" ht="18">
      <c r="A9" s="152"/>
      <c r="B9" s="652" t="s">
        <v>297</v>
      </c>
      <c r="C9" s="653" t="s">
        <v>291</v>
      </c>
      <c r="D9" s="153"/>
      <c r="E9" s="148"/>
      <c r="F9" s="150"/>
      <c r="G9" s="25"/>
      <c r="H9" s="21"/>
      <c r="I9" s="81"/>
      <c r="J9" s="81"/>
      <c r="K9" s="83"/>
      <c r="L9" s="224"/>
      <c r="M9" s="81"/>
      <c r="N9" s="81"/>
      <c r="O9" s="81"/>
      <c r="P9" s="83"/>
      <c r="Q9" s="184"/>
    </row>
    <row r="10" spans="1:17" ht="20.25">
      <c r="A10" s="632">
        <v>1</v>
      </c>
      <c r="B10" s="648" t="s">
        <v>292</v>
      </c>
      <c r="C10" s="649">
        <v>4902497</v>
      </c>
      <c r="D10" s="712" t="s">
        <v>12</v>
      </c>
      <c r="E10" s="148" t="s">
        <v>369</v>
      </c>
      <c r="F10" s="650">
        <v>2000</v>
      </c>
      <c r="G10" s="641">
        <v>6867</v>
      </c>
      <c r="H10" s="642">
        <v>6367</v>
      </c>
      <c r="I10" s="642">
        <f>G10-H10</f>
        <v>500</v>
      </c>
      <c r="J10" s="642">
        <f>$F10*I10</f>
        <v>1000000</v>
      </c>
      <c r="K10" s="642">
        <f>J10/1000000</f>
        <v>1</v>
      </c>
      <c r="L10" s="641">
        <v>223</v>
      </c>
      <c r="M10" s="642">
        <v>223</v>
      </c>
      <c r="N10" s="606">
        <f>L10-M10</f>
        <v>0</v>
      </c>
      <c r="O10" s="606">
        <f>$F10*N10</f>
        <v>0</v>
      </c>
      <c r="P10" s="608">
        <f>O10/1000000</f>
        <v>0</v>
      </c>
      <c r="Q10" s="184"/>
    </row>
    <row r="11" spans="1:17" ht="20.25">
      <c r="A11" s="632">
        <v>2</v>
      </c>
      <c r="B11" s="648" t="s">
        <v>294</v>
      </c>
      <c r="C11" s="649">
        <v>4902498</v>
      </c>
      <c r="D11" s="712" t="s">
        <v>12</v>
      </c>
      <c r="E11" s="148" t="s">
        <v>369</v>
      </c>
      <c r="F11" s="650">
        <v>2000</v>
      </c>
      <c r="G11" s="641">
        <v>10100</v>
      </c>
      <c r="H11" s="642">
        <v>9749</v>
      </c>
      <c r="I11" s="642">
        <f>G11-H11</f>
        <v>351</v>
      </c>
      <c r="J11" s="642">
        <f>$F11*I11</f>
        <v>702000</v>
      </c>
      <c r="K11" s="642">
        <f>J11/1000000</f>
        <v>0.702</v>
      </c>
      <c r="L11" s="641">
        <v>1002</v>
      </c>
      <c r="M11" s="642">
        <v>1006</v>
      </c>
      <c r="N11" s="606">
        <f>L11-M11</f>
        <v>-4</v>
      </c>
      <c r="O11" s="606">
        <f>$F11*N11</f>
        <v>-8000</v>
      </c>
      <c r="P11" s="608">
        <f>O11/1000000</f>
        <v>-0.008</v>
      </c>
      <c r="Q11" s="184"/>
    </row>
    <row r="12" spans="1:17" ht="14.25">
      <c r="A12" s="118"/>
      <c r="B12" s="154"/>
      <c r="C12" s="136"/>
      <c r="D12" s="712"/>
      <c r="E12" s="155"/>
      <c r="F12" s="156"/>
      <c r="G12" s="162"/>
      <c r="H12" s="163"/>
      <c r="I12" s="81"/>
      <c r="J12" s="81"/>
      <c r="K12" s="83"/>
      <c r="L12" s="224"/>
      <c r="M12" s="81"/>
      <c r="N12" s="81"/>
      <c r="O12" s="81"/>
      <c r="P12" s="83"/>
      <c r="Q12" s="184"/>
    </row>
    <row r="13" spans="1:17" ht="14.25">
      <c r="A13" s="118"/>
      <c r="B13" s="157"/>
      <c r="C13" s="136"/>
      <c r="D13" s="712"/>
      <c r="E13" s="155"/>
      <c r="F13" s="156"/>
      <c r="G13" s="162"/>
      <c r="H13" s="163"/>
      <c r="I13" s="81"/>
      <c r="J13" s="81"/>
      <c r="K13" s="83"/>
      <c r="L13" s="224"/>
      <c r="M13" s="81"/>
      <c r="N13" s="81"/>
      <c r="O13" s="81"/>
      <c r="P13" s="83"/>
      <c r="Q13" s="184"/>
    </row>
    <row r="14" spans="1:17" ht="14.25">
      <c r="A14" s="118"/>
      <c r="B14" s="154"/>
      <c r="C14" s="136"/>
      <c r="D14" s="712"/>
      <c r="E14" s="155"/>
      <c r="F14" s="156"/>
      <c r="G14" s="162"/>
      <c r="H14" s="163"/>
      <c r="I14" s="81"/>
      <c r="J14" s="81"/>
      <c r="K14" s="83"/>
      <c r="L14" s="224"/>
      <c r="M14" s="81"/>
      <c r="N14" s="81"/>
      <c r="O14" s="81"/>
      <c r="P14" s="83"/>
      <c r="Q14" s="184"/>
    </row>
    <row r="15" spans="1:17" ht="18">
      <c r="A15" s="118"/>
      <c r="B15" s="154"/>
      <c r="C15" s="136"/>
      <c r="D15" s="712"/>
      <c r="E15" s="155"/>
      <c r="F15" s="156"/>
      <c r="G15" s="162"/>
      <c r="H15" s="664" t="s">
        <v>332</v>
      </c>
      <c r="I15" s="643"/>
      <c r="J15" s="378"/>
      <c r="K15" s="644">
        <f>SUM(K10:K11)</f>
        <v>1.702</v>
      </c>
      <c r="L15" s="224"/>
      <c r="M15" s="665" t="s">
        <v>332</v>
      </c>
      <c r="N15" s="645"/>
      <c r="O15" s="637"/>
      <c r="P15" s="646">
        <f>SUM(P10:P11)</f>
        <v>-0.008</v>
      </c>
      <c r="Q15" s="184"/>
    </row>
    <row r="16" spans="1:17" ht="18">
      <c r="A16" s="118"/>
      <c r="B16" s="399" t="s">
        <v>11</v>
      </c>
      <c r="C16" s="398"/>
      <c r="D16" s="712"/>
      <c r="E16" s="155"/>
      <c r="F16" s="156"/>
      <c r="G16" s="162"/>
      <c r="H16" s="163"/>
      <c r="I16" s="81"/>
      <c r="J16" s="81"/>
      <c r="K16" s="83"/>
      <c r="L16" s="224"/>
      <c r="M16" s="81"/>
      <c r="N16" s="81"/>
      <c r="O16" s="81"/>
      <c r="P16" s="83"/>
      <c r="Q16" s="184"/>
    </row>
    <row r="17" spans="1:17" ht="18">
      <c r="A17" s="158"/>
      <c r="B17" s="264" t="s">
        <v>298</v>
      </c>
      <c r="C17" s="188" t="s">
        <v>291</v>
      </c>
      <c r="D17" s="713"/>
      <c r="E17" s="155"/>
      <c r="F17" s="160"/>
      <c r="G17" s="25"/>
      <c r="H17" s="21"/>
      <c r="I17" s="81"/>
      <c r="J17" s="81"/>
      <c r="K17" s="83"/>
      <c r="L17" s="224"/>
      <c r="M17" s="81"/>
      <c r="N17" s="81"/>
      <c r="O17" s="81"/>
      <c r="P17" s="83"/>
      <c r="Q17" s="184"/>
    </row>
    <row r="18" spans="1:17" ht="20.25">
      <c r="A18" s="332">
        <v>3</v>
      </c>
      <c r="B18" s="397" t="s">
        <v>292</v>
      </c>
      <c r="C18" s="398">
        <v>4902505</v>
      </c>
      <c r="D18" s="712" t="s">
        <v>12</v>
      </c>
      <c r="E18" s="148" t="s">
        <v>369</v>
      </c>
      <c r="F18" s="654">
        <v>1000</v>
      </c>
      <c r="G18" s="641">
        <v>998964</v>
      </c>
      <c r="H18" s="642">
        <v>999076</v>
      </c>
      <c r="I18" s="642">
        <f>G18-H18</f>
        <v>-112</v>
      </c>
      <c r="J18" s="642">
        <f>$F18*I18</f>
        <v>-112000</v>
      </c>
      <c r="K18" s="642">
        <f>J18/1000000</f>
        <v>-0.112</v>
      </c>
      <c r="L18" s="641">
        <v>42462</v>
      </c>
      <c r="M18" s="642">
        <v>42462</v>
      </c>
      <c r="N18" s="606">
        <f>L18-M18</f>
        <v>0</v>
      </c>
      <c r="O18" s="606">
        <f>$F18*N18</f>
        <v>0</v>
      </c>
      <c r="P18" s="608">
        <f>O18/1000000</f>
        <v>0</v>
      </c>
      <c r="Q18" s="184"/>
    </row>
    <row r="19" spans="1:17" ht="20.25" customHeight="1">
      <c r="A19" s="332">
        <v>4</v>
      </c>
      <c r="B19" s="397" t="s">
        <v>294</v>
      </c>
      <c r="C19" s="398">
        <v>4902506</v>
      </c>
      <c r="D19" s="712" t="s">
        <v>12</v>
      </c>
      <c r="E19" s="148" t="s">
        <v>369</v>
      </c>
      <c r="F19" s="654">
        <v>1000</v>
      </c>
      <c r="G19" s="641">
        <v>984826</v>
      </c>
      <c r="H19" s="642">
        <v>985036</v>
      </c>
      <c r="I19" s="642">
        <f>G19-H19</f>
        <v>-210</v>
      </c>
      <c r="J19" s="642">
        <f>$F19*I19</f>
        <v>-210000</v>
      </c>
      <c r="K19" s="642">
        <f>J19/1000000</f>
        <v>-0.21</v>
      </c>
      <c r="L19" s="641">
        <v>980755</v>
      </c>
      <c r="M19" s="642">
        <v>980826</v>
      </c>
      <c r="N19" s="606">
        <f>L19-M19</f>
        <v>-71</v>
      </c>
      <c r="O19" s="606">
        <f>$F19*N19</f>
        <v>-71000</v>
      </c>
      <c r="P19" s="608">
        <f>O19/1000000</f>
        <v>-0.071</v>
      </c>
      <c r="Q19" s="722"/>
    </row>
    <row r="20" spans="1:17" ht="12.75">
      <c r="A20" s="25"/>
      <c r="B20" s="21"/>
      <c r="C20" s="21"/>
      <c r="D20" s="21"/>
      <c r="E20" s="21"/>
      <c r="F20" s="21"/>
      <c r="G20" s="25"/>
      <c r="H20" s="21"/>
      <c r="I20" s="21"/>
      <c r="J20" s="21"/>
      <c r="K20" s="21"/>
      <c r="L20" s="102"/>
      <c r="M20" s="23"/>
      <c r="N20" s="21"/>
      <c r="O20" s="21"/>
      <c r="P20" s="125"/>
      <c r="Q20" s="184"/>
    </row>
    <row r="21" spans="1:17" ht="12.75">
      <c r="A21" s="25"/>
      <c r="B21" s="21"/>
      <c r="C21" s="21"/>
      <c r="D21" s="21"/>
      <c r="E21" s="21"/>
      <c r="F21" s="21"/>
      <c r="G21" s="25"/>
      <c r="H21" s="21"/>
      <c r="I21" s="21"/>
      <c r="J21" s="21"/>
      <c r="K21" s="21"/>
      <c r="L21" s="25"/>
      <c r="M21" s="21"/>
      <c r="N21" s="21"/>
      <c r="O21" s="21"/>
      <c r="P21" s="125"/>
      <c r="Q21" s="184"/>
    </row>
    <row r="22" spans="1:17" ht="18">
      <c r="A22" s="25"/>
      <c r="B22" s="21"/>
      <c r="C22" s="21"/>
      <c r="D22" s="21"/>
      <c r="E22" s="21"/>
      <c r="F22" s="21"/>
      <c r="G22" s="25"/>
      <c r="H22" s="667" t="s">
        <v>332</v>
      </c>
      <c r="I22" s="666"/>
      <c r="J22" s="535"/>
      <c r="K22" s="647">
        <f>SUM(K18:K19)</f>
        <v>-0.322</v>
      </c>
      <c r="L22" s="25"/>
      <c r="M22" s="667" t="s">
        <v>332</v>
      </c>
      <c r="N22" s="647"/>
      <c r="O22" s="535"/>
      <c r="P22" s="647">
        <f>SUM(P18:P19)</f>
        <v>-0.071</v>
      </c>
      <c r="Q22" s="184"/>
    </row>
    <row r="23" spans="1:17" ht="12.75">
      <c r="A23" s="25"/>
      <c r="B23" s="21"/>
      <c r="C23" s="21"/>
      <c r="D23" s="21"/>
      <c r="E23" s="21"/>
      <c r="F23" s="21"/>
      <c r="G23" s="25"/>
      <c r="H23" s="21"/>
      <c r="I23" s="21"/>
      <c r="J23" s="21"/>
      <c r="K23" s="21"/>
      <c r="L23" s="25"/>
      <c r="M23" s="21"/>
      <c r="N23" s="21"/>
      <c r="O23" s="21"/>
      <c r="P23" s="125"/>
      <c r="Q23" s="184"/>
    </row>
    <row r="24" spans="1:17" ht="13.5" thickBot="1">
      <c r="A24" s="31"/>
      <c r="B24" s="32"/>
      <c r="C24" s="32"/>
      <c r="D24" s="32"/>
      <c r="E24" s="32"/>
      <c r="F24" s="32"/>
      <c r="G24" s="31"/>
      <c r="H24" s="32"/>
      <c r="I24" s="241"/>
      <c r="J24" s="32"/>
      <c r="K24" s="242"/>
      <c r="L24" s="31"/>
      <c r="M24" s="32"/>
      <c r="N24" s="241"/>
      <c r="O24" s="32"/>
      <c r="P24" s="242"/>
      <c r="Q24" s="185"/>
    </row>
    <row r="25" ht="13.5" thickTop="1"/>
    <row r="29" spans="1:16" ht="18">
      <c r="A29" s="655" t="s">
        <v>300</v>
      </c>
      <c r="B29" s="227"/>
      <c r="C29" s="227"/>
      <c r="D29" s="227"/>
      <c r="E29" s="227"/>
      <c r="F29" s="227"/>
      <c r="K29" s="164">
        <f>(K15+K22)</f>
        <v>1.38</v>
      </c>
      <c r="L29" s="165"/>
      <c r="M29" s="165"/>
      <c r="N29" s="165"/>
      <c r="O29" s="165"/>
      <c r="P29" s="164">
        <f>(P15+P22)</f>
        <v>-0.07899999999999999</v>
      </c>
    </row>
    <row r="32" spans="1:2" ht="18">
      <c r="A32" s="655" t="s">
        <v>301</v>
      </c>
      <c r="B32" s="655" t="s">
        <v>302</v>
      </c>
    </row>
    <row r="33" spans="1:16" ht="18">
      <c r="A33" s="243"/>
      <c r="B33" s="243"/>
      <c r="H33" s="189" t="s">
        <v>303</v>
      </c>
      <c r="I33" s="227"/>
      <c r="J33" s="189"/>
      <c r="K33" s="339">
        <v>0</v>
      </c>
      <c r="L33" s="339"/>
      <c r="M33" s="339"/>
      <c r="N33" s="339"/>
      <c r="O33" s="339"/>
      <c r="P33" s="339">
        <v>0</v>
      </c>
    </row>
    <row r="34" spans="8:16" ht="18">
      <c r="H34" s="189" t="s">
        <v>304</v>
      </c>
      <c r="I34" s="227"/>
      <c r="J34" s="189"/>
      <c r="K34" s="339">
        <f>BRPL!K17</f>
        <v>0</v>
      </c>
      <c r="L34" s="339"/>
      <c r="M34" s="339"/>
      <c r="N34" s="339"/>
      <c r="O34" s="339"/>
      <c r="P34" s="339">
        <f>BRPL!P17</f>
        <v>0</v>
      </c>
    </row>
    <row r="35" spans="8:16" ht="18">
      <c r="H35" s="189" t="s">
        <v>305</v>
      </c>
      <c r="I35" s="227"/>
      <c r="J35" s="189"/>
      <c r="K35" s="227">
        <f>BYPL!K32</f>
        <v>-0.507</v>
      </c>
      <c r="L35" s="227"/>
      <c r="M35" s="656"/>
      <c r="N35" s="227"/>
      <c r="O35" s="227"/>
      <c r="P35" s="227">
        <f>BYPL!P32</f>
        <v>-6.5034</v>
      </c>
    </row>
    <row r="36" spans="8:16" ht="18">
      <c r="H36" s="189" t="s">
        <v>306</v>
      </c>
      <c r="I36" s="227"/>
      <c r="J36" s="189"/>
      <c r="K36" s="227">
        <f>NDMC!K32</f>
        <v>-0.502</v>
      </c>
      <c r="L36" s="227"/>
      <c r="M36" s="227"/>
      <c r="N36" s="227"/>
      <c r="O36" s="227"/>
      <c r="P36" s="227">
        <f>NDMC!P32</f>
        <v>0.7429</v>
      </c>
    </row>
    <row r="37" spans="8:16" ht="18">
      <c r="H37" s="189" t="s">
        <v>307</v>
      </c>
      <c r="I37" s="227"/>
      <c r="J37" s="189"/>
      <c r="K37" s="227"/>
      <c r="L37" s="227"/>
      <c r="M37" s="227"/>
      <c r="N37" s="227"/>
      <c r="O37" s="227"/>
      <c r="P37" s="227"/>
    </row>
    <row r="38" spans="8:16" ht="18">
      <c r="H38" s="657" t="s">
        <v>308</v>
      </c>
      <c r="I38" s="189"/>
      <c r="J38" s="189"/>
      <c r="K38" s="189">
        <f>SUM(K33:K37)</f>
        <v>-1.009</v>
      </c>
      <c r="L38" s="227"/>
      <c r="M38" s="227"/>
      <c r="N38" s="227"/>
      <c r="O38" s="227"/>
      <c r="P38" s="189">
        <f>SUM(P33:P37)</f>
        <v>-5.7605</v>
      </c>
    </row>
    <row r="39" spans="8:16" ht="18">
      <c r="H39" s="227"/>
      <c r="I39" s="227"/>
      <c r="J39" s="227"/>
      <c r="K39" s="227"/>
      <c r="L39" s="227"/>
      <c r="M39" s="227"/>
      <c r="N39" s="227"/>
      <c r="O39" s="227"/>
      <c r="P39" s="227"/>
    </row>
    <row r="40" spans="1:16" ht="18">
      <c r="A40" s="655" t="s">
        <v>333</v>
      </c>
      <c r="B40" s="138"/>
      <c r="C40" s="138"/>
      <c r="D40" s="138"/>
      <c r="E40" s="138"/>
      <c r="F40" s="138"/>
      <c r="G40" s="138"/>
      <c r="H40" s="189"/>
      <c r="I40" s="658"/>
      <c r="J40" s="189"/>
      <c r="K40" s="658">
        <f>K29+K38</f>
        <v>0.371</v>
      </c>
      <c r="L40" s="227"/>
      <c r="M40" s="227"/>
      <c r="N40" s="227"/>
      <c r="O40" s="227"/>
      <c r="P40" s="658">
        <f>P29+P38</f>
        <v>-5.8395</v>
      </c>
    </row>
    <row r="41" spans="1:10" ht="18">
      <c r="A41" s="189"/>
      <c r="B41" s="137"/>
      <c r="C41" s="138"/>
      <c r="D41" s="138"/>
      <c r="E41" s="138"/>
      <c r="F41" s="138"/>
      <c r="G41" s="138"/>
      <c r="H41" s="138"/>
      <c r="I41" s="167"/>
      <c r="J41" s="138"/>
    </row>
    <row r="42" spans="1:10" ht="18">
      <c r="A42" s="657" t="s">
        <v>309</v>
      </c>
      <c r="B42" s="189" t="s">
        <v>310</v>
      </c>
      <c r="C42" s="138"/>
      <c r="D42" s="138"/>
      <c r="E42" s="138"/>
      <c r="F42" s="138"/>
      <c r="G42" s="138"/>
      <c r="H42" s="138"/>
      <c r="I42" s="167"/>
      <c r="J42" s="138"/>
    </row>
    <row r="43" spans="1:10" ht="12.75">
      <c r="A43" s="166"/>
      <c r="B43" s="137"/>
      <c r="C43" s="138"/>
      <c r="D43" s="138"/>
      <c r="E43" s="138"/>
      <c r="F43" s="138"/>
      <c r="G43" s="138"/>
      <c r="H43" s="138"/>
      <c r="I43" s="167"/>
      <c r="J43" s="138"/>
    </row>
    <row r="44" spans="1:16" ht="18">
      <c r="A44" s="659" t="s">
        <v>311</v>
      </c>
      <c r="B44" s="660" t="s">
        <v>312</v>
      </c>
      <c r="C44" s="661" t="s">
        <v>313</v>
      </c>
      <c r="D44" s="660"/>
      <c r="E44" s="660"/>
      <c r="F44" s="660"/>
      <c r="G44" s="535">
        <v>29.2742</v>
      </c>
      <c r="H44" s="660" t="s">
        <v>314</v>
      </c>
      <c r="I44" s="660"/>
      <c r="J44" s="662"/>
      <c r="K44" s="660">
        <f>($K$40*G44)/100</f>
        <v>0.108607282</v>
      </c>
      <c r="L44" s="660"/>
      <c r="M44" s="660"/>
      <c r="N44" s="660"/>
      <c r="O44" s="660"/>
      <c r="P44" s="660">
        <f>($P$40*G44)/100</f>
        <v>-1.7094669089999999</v>
      </c>
    </row>
    <row r="45" spans="1:16" ht="18">
      <c r="A45" s="659" t="s">
        <v>315</v>
      </c>
      <c r="B45" s="660" t="s">
        <v>370</v>
      </c>
      <c r="C45" s="661" t="s">
        <v>313</v>
      </c>
      <c r="D45" s="660"/>
      <c r="E45" s="660"/>
      <c r="F45" s="660"/>
      <c r="G45" s="535">
        <v>40.8553</v>
      </c>
      <c r="H45" s="660" t="s">
        <v>314</v>
      </c>
      <c r="I45" s="660"/>
      <c r="J45" s="662"/>
      <c r="K45" s="660">
        <f>($K$40*G45)/100</f>
        <v>0.151573163</v>
      </c>
      <c r="L45" s="660"/>
      <c r="M45" s="660"/>
      <c r="N45" s="660"/>
      <c r="O45" s="660"/>
      <c r="P45" s="660">
        <f>($P$40*G45)/100</f>
        <v>-2.3857452434999997</v>
      </c>
    </row>
    <row r="46" spans="1:16" ht="18">
      <c r="A46" s="659" t="s">
        <v>316</v>
      </c>
      <c r="B46" s="660" t="s">
        <v>371</v>
      </c>
      <c r="C46" s="661" t="s">
        <v>313</v>
      </c>
      <c r="D46" s="660"/>
      <c r="E46" s="660"/>
      <c r="F46" s="660"/>
      <c r="G46" s="535">
        <v>24.3176</v>
      </c>
      <c r="H46" s="660" t="s">
        <v>314</v>
      </c>
      <c r="I46" s="660"/>
      <c r="J46" s="662"/>
      <c r="K46" s="660">
        <f>($K$40*G46)/100</f>
        <v>0.090218296</v>
      </c>
      <c r="L46" s="660"/>
      <c r="M46" s="660"/>
      <c r="N46" s="660"/>
      <c r="O46" s="660"/>
      <c r="P46" s="660">
        <f>($P$40*G46)/100</f>
        <v>-1.4200262519999998</v>
      </c>
    </row>
    <row r="47" spans="1:16" ht="18">
      <c r="A47" s="659" t="s">
        <v>317</v>
      </c>
      <c r="B47" s="660" t="s">
        <v>372</v>
      </c>
      <c r="C47" s="661" t="s">
        <v>313</v>
      </c>
      <c r="D47" s="660"/>
      <c r="E47" s="660"/>
      <c r="F47" s="660"/>
      <c r="G47" s="535">
        <v>4.7802</v>
      </c>
      <c r="H47" s="660" t="s">
        <v>314</v>
      </c>
      <c r="I47" s="660"/>
      <c r="J47" s="662"/>
      <c r="K47" s="660">
        <f>($K$40*G47)/100</f>
        <v>0.017734542</v>
      </c>
      <c r="L47" s="660"/>
      <c r="M47" s="660"/>
      <c r="N47" s="660"/>
      <c r="O47" s="660"/>
      <c r="P47" s="660">
        <f>($P$40*G47)/100</f>
        <v>-0.279139779</v>
      </c>
    </row>
    <row r="48" spans="1:16" ht="18">
      <c r="A48" s="659" t="s">
        <v>318</v>
      </c>
      <c r="B48" s="660" t="s">
        <v>373</v>
      </c>
      <c r="C48" s="661" t="s">
        <v>313</v>
      </c>
      <c r="D48" s="660"/>
      <c r="E48" s="660"/>
      <c r="F48" s="660"/>
      <c r="G48" s="535">
        <v>0.7727</v>
      </c>
      <c r="H48" s="660" t="s">
        <v>314</v>
      </c>
      <c r="I48" s="660"/>
      <c r="J48" s="662"/>
      <c r="K48" s="660">
        <f>($K$40*G48)/100</f>
        <v>0.0028667170000000004</v>
      </c>
      <c r="L48" s="660"/>
      <c r="M48" s="660"/>
      <c r="N48" s="660"/>
      <c r="O48" s="660"/>
      <c r="P48" s="660">
        <f>($P$40*G48)/100</f>
        <v>-0.0451218165</v>
      </c>
    </row>
    <row r="49" spans="6:10" ht="12.75">
      <c r="F49" s="168"/>
      <c r="J49" s="169"/>
    </row>
    <row r="50" spans="1:10" ht="15">
      <c r="A50" s="663" t="s">
        <v>425</v>
      </c>
      <c r="F50" s="168"/>
      <c r="J50" s="16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T19" sqref="T1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325"/>
      <c r="R1" s="21"/>
    </row>
    <row r="2" spans="1:18" ht="30">
      <c r="A2" s="253"/>
      <c r="B2" s="21"/>
      <c r="C2" s="21"/>
      <c r="D2" s="21"/>
      <c r="E2" s="21"/>
      <c r="F2" s="21"/>
      <c r="G2" s="523" t="s">
        <v>368</v>
      </c>
      <c r="H2" s="21"/>
      <c r="I2" s="21"/>
      <c r="J2" s="21"/>
      <c r="K2" s="21"/>
      <c r="L2" s="21"/>
      <c r="M2" s="21"/>
      <c r="N2" s="21"/>
      <c r="O2" s="21"/>
      <c r="P2" s="21"/>
      <c r="Q2" s="326"/>
      <c r="R2" s="21"/>
    </row>
    <row r="3" spans="1:18" ht="26.25">
      <c r="A3" s="25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6"/>
      <c r="R3" s="21"/>
    </row>
    <row r="4" spans="1:18" ht="25.5">
      <c r="A4" s="25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6"/>
      <c r="R4" s="21"/>
    </row>
    <row r="5" spans="1:18" ht="23.25">
      <c r="A5" s="259"/>
      <c r="B5" s="21"/>
      <c r="C5" s="518" t="s">
        <v>400</v>
      </c>
      <c r="D5" s="21"/>
      <c r="E5" s="21"/>
      <c r="F5" s="21"/>
      <c r="G5" s="21"/>
      <c r="H5" s="21"/>
      <c r="I5" s="21"/>
      <c r="J5" s="21"/>
      <c r="K5" s="21"/>
      <c r="L5" s="256"/>
      <c r="M5" s="21"/>
      <c r="N5" s="21"/>
      <c r="O5" s="21"/>
      <c r="P5" s="21"/>
      <c r="Q5" s="326"/>
      <c r="R5" s="21"/>
    </row>
    <row r="6" spans="1:18" ht="18">
      <c r="A6" s="255"/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6"/>
      <c r="R6" s="21"/>
    </row>
    <row r="7" spans="1:18" ht="26.25">
      <c r="A7" s="253"/>
      <c r="B7" s="21"/>
      <c r="C7" s="21"/>
      <c r="D7" s="21"/>
      <c r="E7" s="21"/>
      <c r="F7" s="308" t="s">
        <v>426</v>
      </c>
      <c r="G7" s="21"/>
      <c r="H7" s="21"/>
      <c r="I7" s="21"/>
      <c r="J7" s="21"/>
      <c r="K7" s="21"/>
      <c r="L7" s="256"/>
      <c r="M7" s="21"/>
      <c r="N7" s="21"/>
      <c r="O7" s="21"/>
      <c r="P7" s="21"/>
      <c r="Q7" s="326"/>
      <c r="R7" s="21"/>
    </row>
    <row r="8" spans="1:18" ht="25.5">
      <c r="A8" s="254"/>
      <c r="B8" s="257"/>
      <c r="C8" s="21"/>
      <c r="D8" s="21"/>
      <c r="E8" s="21"/>
      <c r="F8" s="21"/>
      <c r="G8" s="21"/>
      <c r="H8" s="258"/>
      <c r="I8" s="21"/>
      <c r="J8" s="21"/>
      <c r="K8" s="21"/>
      <c r="L8" s="21"/>
      <c r="M8" s="21"/>
      <c r="N8" s="21"/>
      <c r="O8" s="21"/>
      <c r="P8" s="21"/>
      <c r="Q8" s="326"/>
      <c r="R8" s="21"/>
    </row>
    <row r="9" spans="1:18" ht="12.75">
      <c r="A9" s="259"/>
      <c r="B9" s="21"/>
      <c r="C9" s="21"/>
      <c r="D9" s="21"/>
      <c r="E9" s="21"/>
      <c r="F9" s="21"/>
      <c r="G9" s="21"/>
      <c r="H9" s="260"/>
      <c r="I9" s="21"/>
      <c r="J9" s="21"/>
      <c r="K9" s="21"/>
      <c r="L9" s="21"/>
      <c r="M9" s="21"/>
      <c r="N9" s="21"/>
      <c r="O9" s="21"/>
      <c r="P9" s="21"/>
      <c r="Q9" s="326"/>
      <c r="R9" s="21"/>
    </row>
    <row r="10" spans="1:18" ht="45.75" customHeight="1">
      <c r="A10" s="259"/>
      <c r="B10" s="315" t="s">
        <v>334</v>
      </c>
      <c r="C10" s="21"/>
      <c r="D10" s="21"/>
      <c r="E10" s="21"/>
      <c r="F10" s="21"/>
      <c r="G10" s="21"/>
      <c r="H10" s="260"/>
      <c r="I10" s="309"/>
      <c r="J10" s="80"/>
      <c r="K10" s="80"/>
      <c r="L10" s="80"/>
      <c r="M10" s="80"/>
      <c r="N10" s="309"/>
      <c r="O10" s="80"/>
      <c r="P10" s="80"/>
      <c r="Q10" s="326"/>
      <c r="R10" s="21"/>
    </row>
    <row r="11" spans="1:19" ht="20.25">
      <c r="A11" s="259"/>
      <c r="B11" s="21"/>
      <c r="C11" s="21"/>
      <c r="D11" s="21"/>
      <c r="E11" s="21"/>
      <c r="F11" s="21"/>
      <c r="G11" s="21"/>
      <c r="H11" s="263"/>
      <c r="I11" s="552" t="s">
        <v>353</v>
      </c>
      <c r="J11" s="310"/>
      <c r="K11" s="310"/>
      <c r="L11" s="310"/>
      <c r="M11" s="310"/>
      <c r="N11" s="552" t="s">
        <v>354</v>
      </c>
      <c r="O11" s="310"/>
      <c r="P11" s="310"/>
      <c r="Q11" s="512"/>
      <c r="R11" s="266"/>
      <c r="S11" s="246"/>
    </row>
    <row r="12" spans="1:18" ht="12.75">
      <c r="A12" s="259"/>
      <c r="B12" s="21"/>
      <c r="C12" s="21"/>
      <c r="D12" s="21"/>
      <c r="E12" s="21"/>
      <c r="F12" s="21"/>
      <c r="G12" s="21"/>
      <c r="H12" s="260"/>
      <c r="I12" s="307"/>
      <c r="J12" s="307"/>
      <c r="K12" s="307"/>
      <c r="L12" s="307"/>
      <c r="M12" s="307"/>
      <c r="N12" s="307"/>
      <c r="O12" s="307"/>
      <c r="P12" s="307"/>
      <c r="Q12" s="326"/>
      <c r="R12" s="21"/>
    </row>
    <row r="13" spans="1:18" ht="26.25">
      <c r="A13" s="517">
        <v>1</v>
      </c>
      <c r="B13" s="518" t="s">
        <v>335</v>
      </c>
      <c r="C13" s="519"/>
      <c r="D13" s="519"/>
      <c r="E13" s="516"/>
      <c r="F13" s="516"/>
      <c r="G13" s="262"/>
      <c r="H13" s="513" t="s">
        <v>367</v>
      </c>
      <c r="I13" s="514">
        <f>NDPL!K158</f>
        <v>0.053957281999999024</v>
      </c>
      <c r="J13" s="308"/>
      <c r="K13" s="308"/>
      <c r="L13" s="308"/>
      <c r="M13" s="513"/>
      <c r="N13" s="514">
        <f>NDPL!P158</f>
        <v>-1.024516909</v>
      </c>
      <c r="O13" s="308"/>
      <c r="P13" s="308"/>
      <c r="Q13" s="326"/>
      <c r="R13" s="21"/>
    </row>
    <row r="14" spans="1:18" ht="26.25">
      <c r="A14" s="517"/>
      <c r="B14" s="518"/>
      <c r="C14" s="519"/>
      <c r="D14" s="519"/>
      <c r="E14" s="516"/>
      <c r="F14" s="516"/>
      <c r="G14" s="262"/>
      <c r="H14" s="513"/>
      <c r="I14" s="514"/>
      <c r="J14" s="308"/>
      <c r="K14" s="308"/>
      <c r="L14" s="308"/>
      <c r="M14" s="513"/>
      <c r="N14" s="514"/>
      <c r="O14" s="308"/>
      <c r="P14" s="308"/>
      <c r="Q14" s="326"/>
      <c r="R14" s="21"/>
    </row>
    <row r="15" spans="1:18" ht="26.25">
      <c r="A15" s="517"/>
      <c r="B15" s="518"/>
      <c r="C15" s="519"/>
      <c r="D15" s="519"/>
      <c r="E15" s="516"/>
      <c r="F15" s="516"/>
      <c r="G15" s="257"/>
      <c r="H15" s="513"/>
      <c r="I15" s="514"/>
      <c r="J15" s="308"/>
      <c r="K15" s="308"/>
      <c r="L15" s="308"/>
      <c r="M15" s="513"/>
      <c r="N15" s="514"/>
      <c r="O15" s="308"/>
      <c r="P15" s="308"/>
      <c r="Q15" s="326"/>
      <c r="R15" s="21"/>
    </row>
    <row r="16" spans="1:18" ht="26.25">
      <c r="A16" s="517">
        <v>2</v>
      </c>
      <c r="B16" s="518" t="s">
        <v>336</v>
      </c>
      <c r="C16" s="519"/>
      <c r="D16" s="519"/>
      <c r="E16" s="516"/>
      <c r="F16" s="516"/>
      <c r="G16" s="262"/>
      <c r="H16" s="513" t="s">
        <v>367</v>
      </c>
      <c r="I16" s="514">
        <f>BRPL!K174</f>
        <v>8.643636347000001</v>
      </c>
      <c r="J16" s="308"/>
      <c r="K16" s="308"/>
      <c r="L16" s="308"/>
      <c r="M16" s="513" t="s">
        <v>367</v>
      </c>
      <c r="N16" s="514">
        <f>BRPL!P174</f>
        <v>4.083100174499998</v>
      </c>
      <c r="O16" s="308"/>
      <c r="P16" s="308"/>
      <c r="Q16" s="326"/>
      <c r="R16" s="21"/>
    </row>
    <row r="17" spans="1:18" ht="26.25">
      <c r="A17" s="517"/>
      <c r="B17" s="518"/>
      <c r="C17" s="519"/>
      <c r="D17" s="519"/>
      <c r="E17" s="516"/>
      <c r="F17" s="516"/>
      <c r="G17" s="262"/>
      <c r="H17" s="513"/>
      <c r="I17" s="514"/>
      <c r="J17" s="308"/>
      <c r="K17" s="308"/>
      <c r="L17" s="308"/>
      <c r="M17" s="513"/>
      <c r="N17" s="514"/>
      <c r="O17" s="308"/>
      <c r="P17" s="308"/>
      <c r="Q17" s="326"/>
      <c r="R17" s="21"/>
    </row>
    <row r="18" spans="1:18" ht="26.25">
      <c r="A18" s="517"/>
      <c r="B18" s="518"/>
      <c r="C18" s="519"/>
      <c r="D18" s="519"/>
      <c r="E18" s="516"/>
      <c r="F18" s="516"/>
      <c r="G18" s="257"/>
      <c r="H18" s="513"/>
      <c r="I18" s="514"/>
      <c r="J18" s="308"/>
      <c r="K18" s="308"/>
      <c r="L18" s="308"/>
      <c r="M18" s="513"/>
      <c r="N18" s="514"/>
      <c r="O18" s="308"/>
      <c r="P18" s="308"/>
      <c r="Q18" s="326"/>
      <c r="R18" s="21"/>
    </row>
    <row r="19" spans="1:18" ht="26.25">
      <c r="A19" s="517">
        <v>3</v>
      </c>
      <c r="B19" s="518" t="s">
        <v>337</v>
      </c>
      <c r="C19" s="519"/>
      <c r="D19" s="519"/>
      <c r="E19" s="516"/>
      <c r="F19" s="516"/>
      <c r="G19" s="262"/>
      <c r="H19" s="513" t="s">
        <v>367</v>
      </c>
      <c r="I19" s="514">
        <f>BYPL!K167</f>
        <v>4.649151535999999</v>
      </c>
      <c r="J19" s="308"/>
      <c r="K19" s="308"/>
      <c r="L19" s="308"/>
      <c r="M19" s="513"/>
      <c r="N19" s="514">
        <f>BYPL!P167</f>
        <v>-4.699759352000003</v>
      </c>
      <c r="O19" s="308"/>
      <c r="P19" s="308"/>
      <c r="Q19" s="326"/>
      <c r="R19" s="21"/>
    </row>
    <row r="20" spans="1:18" ht="26.25">
      <c r="A20" s="517"/>
      <c r="B20" s="518"/>
      <c r="C20" s="519"/>
      <c r="D20" s="519"/>
      <c r="E20" s="516"/>
      <c r="F20" s="516"/>
      <c r="G20" s="262"/>
      <c r="H20" s="513"/>
      <c r="I20" s="514"/>
      <c r="J20" s="308"/>
      <c r="K20" s="308"/>
      <c r="L20" s="308"/>
      <c r="M20" s="513"/>
      <c r="N20" s="514"/>
      <c r="O20" s="308"/>
      <c r="P20" s="308"/>
      <c r="Q20" s="326"/>
      <c r="R20" s="21"/>
    </row>
    <row r="21" spans="1:18" ht="26.25">
      <c r="A21" s="517"/>
      <c r="B21" s="520"/>
      <c r="C21" s="520"/>
      <c r="D21" s="520"/>
      <c r="E21" s="349"/>
      <c r="F21" s="349"/>
      <c r="G21" s="134"/>
      <c r="H21" s="513"/>
      <c r="I21" s="514"/>
      <c r="J21" s="308"/>
      <c r="K21" s="308"/>
      <c r="L21" s="308"/>
      <c r="M21" s="513"/>
      <c r="N21" s="514"/>
      <c r="O21" s="308"/>
      <c r="P21" s="308"/>
      <c r="Q21" s="326"/>
      <c r="R21" s="21"/>
    </row>
    <row r="22" spans="1:18" ht="26.25">
      <c r="A22" s="517">
        <v>4</v>
      </c>
      <c r="B22" s="518" t="s">
        <v>338</v>
      </c>
      <c r="C22" s="520"/>
      <c r="D22" s="520"/>
      <c r="E22" s="349"/>
      <c r="F22" s="349"/>
      <c r="G22" s="262"/>
      <c r="H22" s="513" t="s">
        <v>367</v>
      </c>
      <c r="I22" s="514">
        <f>NDMC!K80</f>
        <v>8.520434542</v>
      </c>
      <c r="J22" s="308"/>
      <c r="K22" s="308"/>
      <c r="L22" s="308"/>
      <c r="M22" s="513" t="s">
        <v>367</v>
      </c>
      <c r="N22" s="514">
        <f>NDMC!P80</f>
        <v>4.149960220999999</v>
      </c>
      <c r="O22" s="308"/>
      <c r="P22" s="308"/>
      <c r="Q22" s="326"/>
      <c r="R22" s="21"/>
    </row>
    <row r="23" spans="1:18" ht="26.25">
      <c r="A23" s="517"/>
      <c r="B23" s="518"/>
      <c r="C23" s="520"/>
      <c r="D23" s="520"/>
      <c r="E23" s="349"/>
      <c r="F23" s="349"/>
      <c r="G23" s="262"/>
      <c r="H23" s="513"/>
      <c r="I23" s="514"/>
      <c r="J23" s="308"/>
      <c r="K23" s="308"/>
      <c r="L23" s="308"/>
      <c r="M23" s="513"/>
      <c r="N23" s="514"/>
      <c r="O23" s="308"/>
      <c r="P23" s="308"/>
      <c r="Q23" s="326"/>
      <c r="R23" s="21"/>
    </row>
    <row r="24" spans="1:18" ht="26.25">
      <c r="A24" s="517"/>
      <c r="B24" s="520"/>
      <c r="C24" s="520"/>
      <c r="D24" s="520"/>
      <c r="E24" s="349"/>
      <c r="F24" s="349"/>
      <c r="G24" s="134"/>
      <c r="H24" s="513"/>
      <c r="I24" s="514"/>
      <c r="J24" s="308"/>
      <c r="K24" s="308"/>
      <c r="L24" s="308"/>
      <c r="M24" s="513"/>
      <c r="N24" s="514"/>
      <c r="O24" s="308"/>
      <c r="P24" s="308"/>
      <c r="Q24" s="326"/>
      <c r="R24" s="21"/>
    </row>
    <row r="25" spans="1:18" ht="26.25">
      <c r="A25" s="517">
        <v>5</v>
      </c>
      <c r="B25" s="518" t="s">
        <v>339</v>
      </c>
      <c r="C25" s="520"/>
      <c r="D25" s="520"/>
      <c r="E25" s="349"/>
      <c r="F25" s="349"/>
      <c r="G25" s="262"/>
      <c r="H25" s="513" t="s">
        <v>367</v>
      </c>
      <c r="I25" s="514">
        <f>MES!K58</f>
        <v>0.31676671700000003</v>
      </c>
      <c r="J25" s="308"/>
      <c r="K25" s="308"/>
      <c r="L25" s="308"/>
      <c r="M25" s="513" t="s">
        <v>367</v>
      </c>
      <c r="N25" s="514">
        <f>MES!P58</f>
        <v>0.4285781835</v>
      </c>
      <c r="O25" s="308"/>
      <c r="P25" s="308"/>
      <c r="Q25" s="326"/>
      <c r="R25" s="21"/>
    </row>
    <row r="26" spans="1:18" ht="20.25">
      <c r="A26" s="259"/>
      <c r="B26" s="21"/>
      <c r="C26" s="21"/>
      <c r="D26" s="21"/>
      <c r="E26" s="21"/>
      <c r="F26" s="21"/>
      <c r="G26" s="21"/>
      <c r="H26" s="261"/>
      <c r="I26" s="515"/>
      <c r="J26" s="306"/>
      <c r="K26" s="306"/>
      <c r="L26" s="306"/>
      <c r="M26" s="306"/>
      <c r="N26" s="306"/>
      <c r="O26" s="306"/>
      <c r="P26" s="306"/>
      <c r="Q26" s="326"/>
      <c r="R26" s="21"/>
    </row>
    <row r="27" spans="1:18" ht="18">
      <c r="A27" s="255"/>
      <c r="B27" s="229"/>
      <c r="C27" s="264"/>
      <c r="D27" s="264"/>
      <c r="E27" s="264"/>
      <c r="F27" s="264"/>
      <c r="G27" s="265"/>
      <c r="H27" s="261"/>
      <c r="I27" s="21"/>
      <c r="J27" s="21"/>
      <c r="K27" s="21"/>
      <c r="L27" s="21"/>
      <c r="M27" s="21"/>
      <c r="N27" s="21"/>
      <c r="O27" s="21"/>
      <c r="P27" s="21"/>
      <c r="Q27" s="326"/>
      <c r="R27" s="21"/>
    </row>
    <row r="28" spans="1:18" ht="15">
      <c r="A28" s="259"/>
      <c r="B28" s="21"/>
      <c r="C28" s="21"/>
      <c r="D28" s="21"/>
      <c r="E28" s="21"/>
      <c r="F28" s="21"/>
      <c r="G28" s="21"/>
      <c r="H28" s="261"/>
      <c r="I28" s="21"/>
      <c r="J28" s="21"/>
      <c r="K28" s="21"/>
      <c r="L28" s="21"/>
      <c r="M28" s="21"/>
      <c r="N28" s="21"/>
      <c r="O28" s="21"/>
      <c r="P28" s="21"/>
      <c r="Q28" s="326"/>
      <c r="R28" s="21"/>
    </row>
    <row r="29" spans="1:18" ht="54" customHeight="1" thickBot="1">
      <c r="A29" s="510" t="s">
        <v>340</v>
      </c>
      <c r="B29" s="311"/>
      <c r="C29" s="311"/>
      <c r="D29" s="311"/>
      <c r="E29" s="311"/>
      <c r="F29" s="311"/>
      <c r="G29" s="311"/>
      <c r="H29" s="312"/>
      <c r="I29" s="312"/>
      <c r="J29" s="312"/>
      <c r="K29" s="312"/>
      <c r="L29" s="312"/>
      <c r="M29" s="312"/>
      <c r="N29" s="312"/>
      <c r="O29" s="312"/>
      <c r="P29" s="312"/>
      <c r="Q29" s="327"/>
      <c r="R29" s="21"/>
    </row>
    <row r="30" spans="1:9" ht="13.5" thickTop="1">
      <c r="A30" s="252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4" t="s">
        <v>366</v>
      </c>
      <c r="B33" s="21"/>
      <c r="C33" s="21"/>
      <c r="D33" s="21"/>
      <c r="E33" s="509"/>
      <c r="F33" s="509"/>
      <c r="G33" s="21"/>
      <c r="H33" s="21"/>
      <c r="I33" s="21"/>
    </row>
    <row r="34" spans="1:9" ht="15">
      <c r="A34" s="289"/>
      <c r="B34" s="289"/>
      <c r="C34" s="289"/>
      <c r="D34" s="289"/>
      <c r="E34" s="509"/>
      <c r="F34" s="509"/>
      <c r="G34" s="21"/>
      <c r="H34" s="21"/>
      <c r="I34" s="21"/>
    </row>
    <row r="35" spans="1:9" s="509" customFormat="1" ht="15" customHeight="1">
      <c r="A35" s="522" t="s">
        <v>374</v>
      </c>
      <c r="E35"/>
      <c r="F35"/>
      <c r="G35" s="289"/>
      <c r="H35" s="289"/>
      <c r="I35" s="289"/>
    </row>
    <row r="36" spans="1:9" s="509" customFormat="1" ht="15" customHeight="1">
      <c r="A36" s="522"/>
      <c r="E36"/>
      <c r="F36"/>
      <c r="H36" s="289"/>
      <c r="I36" s="289"/>
    </row>
    <row r="37" spans="1:9" s="509" customFormat="1" ht="15" customHeight="1">
      <c r="A37" s="522" t="s">
        <v>375</v>
      </c>
      <c r="E37"/>
      <c r="F37"/>
      <c r="I37" s="289"/>
    </row>
    <row r="38" spans="1:9" s="509" customFormat="1" ht="15" customHeight="1">
      <c r="A38" s="521"/>
      <c r="E38"/>
      <c r="F38"/>
      <c r="I38" s="289"/>
    </row>
    <row r="39" spans="1:9" s="509" customFormat="1" ht="15" customHeight="1">
      <c r="A39" s="522"/>
      <c r="E39"/>
      <c r="F39"/>
      <c r="I39" s="289"/>
    </row>
    <row r="40" spans="1:6" s="509" customFormat="1" ht="15" customHeight="1">
      <c r="A40" s="522"/>
      <c r="B40" s="508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3">
      <selection activeCell="M26" sqref="M26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  <col min="17" max="17" width="12.28125" style="0" customWidth="1"/>
  </cols>
  <sheetData>
    <row r="1" spans="1:16" ht="24" thickBot="1">
      <c r="A1" s="3"/>
      <c r="G1" s="21"/>
      <c r="H1" s="21"/>
      <c r="I1" s="58" t="s">
        <v>414</v>
      </c>
      <c r="J1" s="21"/>
      <c r="K1" s="21"/>
      <c r="L1" s="21"/>
      <c r="M1" s="21"/>
      <c r="N1" s="58" t="s">
        <v>415</v>
      </c>
      <c r="O1" s="21"/>
      <c r="P1" s="21"/>
    </row>
    <row r="2" spans="1:17" ht="39.75" thickBot="1" thickTop="1">
      <c r="A2" s="43" t="s">
        <v>8</v>
      </c>
      <c r="B2" s="40" t="s">
        <v>9</v>
      </c>
      <c r="C2" s="41" t="s">
        <v>1</v>
      </c>
      <c r="D2" s="41" t="s">
        <v>2</v>
      </c>
      <c r="E2" s="41" t="s">
        <v>3</v>
      </c>
      <c r="F2" s="41" t="s">
        <v>10</v>
      </c>
      <c r="G2" s="43" t="str">
        <f>NDPL!G5</f>
        <v>FINAL READING 01/11/12</v>
      </c>
      <c r="H2" s="41" t="str">
        <f>NDPL!H5</f>
        <v>INTIAL READING 01/10/12</v>
      </c>
      <c r="I2" s="41" t="s">
        <v>4</v>
      </c>
      <c r="J2" s="41" t="s">
        <v>5</v>
      </c>
      <c r="K2" s="41" t="s">
        <v>6</v>
      </c>
      <c r="L2" s="43" t="str">
        <f>NDPL!G5</f>
        <v>FINAL READING 01/11/12</v>
      </c>
      <c r="M2" s="41" t="str">
        <f>NDPL!H5</f>
        <v>INTIAL READING 01/10/12</v>
      </c>
      <c r="N2" s="41" t="s">
        <v>4</v>
      </c>
      <c r="O2" s="41" t="s">
        <v>5</v>
      </c>
      <c r="P2" s="42" t="s">
        <v>6</v>
      </c>
      <c r="Q2" s="697"/>
    </row>
    <row r="3" ht="14.25" thickBot="1" thickTop="1"/>
    <row r="4" spans="1:17" ht="13.5" thickTop="1">
      <c r="A4" s="26"/>
      <c r="B4" s="314" t="s">
        <v>355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3"/>
    </row>
    <row r="5" spans="1:17" ht="12.75">
      <c r="A5" s="25"/>
      <c r="B5" s="157" t="s">
        <v>359</v>
      </c>
      <c r="C5" s="159" t="s">
        <v>291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  <c r="Q5" s="184"/>
    </row>
    <row r="6" spans="1:17" ht="15">
      <c r="A6" s="102">
        <v>1</v>
      </c>
      <c r="B6" s="131" t="s">
        <v>356</v>
      </c>
      <c r="C6" s="23">
        <v>4902492</v>
      </c>
      <c r="D6" s="155" t="s">
        <v>12</v>
      </c>
      <c r="E6" s="155" t="s">
        <v>293</v>
      </c>
      <c r="F6" s="30">
        <v>1500</v>
      </c>
      <c r="G6" s="448">
        <v>967271</v>
      </c>
      <c r="H6" s="449">
        <v>967948</v>
      </c>
      <c r="I6" s="81">
        <f>G6-H6</f>
        <v>-677</v>
      </c>
      <c r="J6" s="81">
        <f>$F6*I6</f>
        <v>-1015500</v>
      </c>
      <c r="K6" s="83">
        <f>J6/1000000</f>
        <v>-1.0155</v>
      </c>
      <c r="L6" s="448">
        <v>981080</v>
      </c>
      <c r="M6" s="449">
        <v>981080</v>
      </c>
      <c r="N6" s="81">
        <f>L6-M6</f>
        <v>0</v>
      </c>
      <c r="O6" s="81">
        <f>$F6*N6</f>
        <v>0</v>
      </c>
      <c r="P6" s="83">
        <f>O6/1000000</f>
        <v>0</v>
      </c>
      <c r="Q6" s="184"/>
    </row>
    <row r="7" spans="1:17" ht="15">
      <c r="A7" s="730">
        <v>2</v>
      </c>
      <c r="B7" s="131" t="s">
        <v>357</v>
      </c>
      <c r="C7" s="731">
        <v>5128477</v>
      </c>
      <c r="D7" s="155" t="s">
        <v>12</v>
      </c>
      <c r="E7" s="155" t="s">
        <v>293</v>
      </c>
      <c r="F7" s="732">
        <v>1500</v>
      </c>
      <c r="G7" s="448">
        <v>999610</v>
      </c>
      <c r="H7" s="449">
        <v>999803</v>
      </c>
      <c r="I7" s="81">
        <f>G7-H7</f>
        <v>-193</v>
      </c>
      <c r="J7" s="81">
        <f>$F7*I7</f>
        <v>-289500</v>
      </c>
      <c r="K7" s="83">
        <f>J7/1000000</f>
        <v>-0.2895</v>
      </c>
      <c r="L7" s="448">
        <v>998126</v>
      </c>
      <c r="M7" s="449">
        <v>998126</v>
      </c>
      <c r="N7" s="81">
        <f>L7-M7</f>
        <v>0</v>
      </c>
      <c r="O7" s="81">
        <f>$F7*N7</f>
        <v>0</v>
      </c>
      <c r="P7" s="83">
        <f>O7/1000000</f>
        <v>0</v>
      </c>
      <c r="Q7" s="184"/>
    </row>
    <row r="8" spans="1:17" ht="15">
      <c r="A8" s="102">
        <v>3</v>
      </c>
      <c r="B8" s="131" t="s">
        <v>358</v>
      </c>
      <c r="C8" s="23">
        <v>4902494</v>
      </c>
      <c r="D8" s="155" t="s">
        <v>12</v>
      </c>
      <c r="E8" s="155" t="s">
        <v>293</v>
      </c>
      <c r="F8" s="30">
        <v>1500</v>
      </c>
      <c r="G8" s="448">
        <v>927425</v>
      </c>
      <c r="H8" s="449">
        <v>928467</v>
      </c>
      <c r="I8" s="81">
        <f>G8-H8</f>
        <v>-1042</v>
      </c>
      <c r="J8" s="81">
        <f>$F8*I8</f>
        <v>-1563000</v>
      </c>
      <c r="K8" s="83">
        <f>J8/1000000</f>
        <v>-1.563</v>
      </c>
      <c r="L8" s="448">
        <v>968097</v>
      </c>
      <c r="M8" s="449">
        <v>968097</v>
      </c>
      <c r="N8" s="81">
        <f>L8-M8</f>
        <v>0</v>
      </c>
      <c r="O8" s="81">
        <f>$F8*N8</f>
        <v>0</v>
      </c>
      <c r="P8" s="83">
        <f>O8/1000000</f>
        <v>0</v>
      </c>
      <c r="Q8" s="184"/>
    </row>
    <row r="9" spans="1:17" ht="12.75">
      <c r="A9" s="102"/>
      <c r="B9" s="21"/>
      <c r="C9" s="23"/>
      <c r="D9" s="21"/>
      <c r="E9" s="21"/>
      <c r="F9" s="30"/>
      <c r="G9" s="102"/>
      <c r="H9" s="23"/>
      <c r="I9" s="21"/>
      <c r="J9" s="21"/>
      <c r="K9" s="125"/>
      <c r="L9" s="102"/>
      <c r="M9" s="23"/>
      <c r="N9" s="21"/>
      <c r="O9" s="21"/>
      <c r="P9" s="125"/>
      <c r="Q9" s="184"/>
    </row>
    <row r="10" spans="1:17" ht="12.75">
      <c r="A10" s="25"/>
      <c r="B10" s="21"/>
      <c r="C10" s="21"/>
      <c r="D10" s="21"/>
      <c r="E10" s="21"/>
      <c r="F10" s="125"/>
      <c r="G10" s="102"/>
      <c r="H10" s="23"/>
      <c r="I10" s="21"/>
      <c r="J10" s="21"/>
      <c r="K10" s="125"/>
      <c r="L10" s="102"/>
      <c r="M10" s="23"/>
      <c r="N10" s="21"/>
      <c r="O10" s="21"/>
      <c r="P10" s="125"/>
      <c r="Q10" s="184"/>
    </row>
    <row r="11" spans="1:17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  <c r="Q11" s="184"/>
    </row>
    <row r="12" spans="1:17" ht="12.75">
      <c r="A12" s="25"/>
      <c r="B12" s="21"/>
      <c r="C12" s="21"/>
      <c r="D12" s="21"/>
      <c r="E12" s="21"/>
      <c r="F12" s="125"/>
      <c r="G12" s="102"/>
      <c r="H12" s="23"/>
      <c r="I12" s="245" t="s">
        <v>332</v>
      </c>
      <c r="J12" s="21"/>
      <c r="K12" s="244">
        <f>SUM(K6:K8)</f>
        <v>-2.8680000000000003</v>
      </c>
      <c r="L12" s="102"/>
      <c r="M12" s="23"/>
      <c r="N12" s="245" t="s">
        <v>332</v>
      </c>
      <c r="O12" s="21"/>
      <c r="P12" s="244">
        <f>SUM(P6:P8)</f>
        <v>0</v>
      </c>
      <c r="Q12" s="184"/>
    </row>
    <row r="13" spans="1:17" ht="12.75">
      <c r="A13" s="25"/>
      <c r="B13" s="21"/>
      <c r="C13" s="21"/>
      <c r="D13" s="21"/>
      <c r="E13" s="21"/>
      <c r="F13" s="125"/>
      <c r="G13" s="102"/>
      <c r="H13" s="23"/>
      <c r="I13" s="396"/>
      <c r="J13" s="21"/>
      <c r="K13" s="240"/>
      <c r="L13" s="102"/>
      <c r="M13" s="23"/>
      <c r="N13" s="396"/>
      <c r="O13" s="21"/>
      <c r="P13" s="240"/>
      <c r="Q13" s="184"/>
    </row>
    <row r="14" spans="1:17" ht="12.75">
      <c r="A14" s="25"/>
      <c r="B14" s="21"/>
      <c r="C14" s="21"/>
      <c r="D14" s="21"/>
      <c r="E14" s="21"/>
      <c r="F14" s="125"/>
      <c r="G14" s="102"/>
      <c r="H14" s="23"/>
      <c r="I14" s="21"/>
      <c r="J14" s="21"/>
      <c r="K14" s="125"/>
      <c r="L14" s="102"/>
      <c r="M14" s="23"/>
      <c r="N14" s="21"/>
      <c r="O14" s="21"/>
      <c r="P14" s="125"/>
      <c r="Q14" s="184"/>
    </row>
    <row r="15" spans="1:17" ht="12.75">
      <c r="A15" s="25"/>
      <c r="B15" s="151" t="s">
        <v>157</v>
      </c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  <c r="Q15" s="184"/>
    </row>
    <row r="16" spans="1:17" ht="12.75">
      <c r="A16" s="140"/>
      <c r="B16" s="141" t="s">
        <v>290</v>
      </c>
      <c r="C16" s="142" t="s">
        <v>291</v>
      </c>
      <c r="D16" s="142"/>
      <c r="E16" s="143"/>
      <c r="F16" s="144"/>
      <c r="G16" s="145"/>
      <c r="H16" s="23"/>
      <c r="I16" s="21"/>
      <c r="J16" s="21"/>
      <c r="K16" s="125"/>
      <c r="L16" s="102"/>
      <c r="M16" s="23"/>
      <c r="N16" s="21"/>
      <c r="O16" s="21"/>
      <c r="P16" s="125"/>
      <c r="Q16" s="184"/>
    </row>
    <row r="17" spans="1:17" ht="15">
      <c r="A17" s="145">
        <v>1</v>
      </c>
      <c r="B17" s="146" t="s">
        <v>292</v>
      </c>
      <c r="C17" s="147">
        <v>4902509</v>
      </c>
      <c r="D17" s="148" t="s">
        <v>12</v>
      </c>
      <c r="E17" s="148" t="s">
        <v>293</v>
      </c>
      <c r="F17" s="149">
        <v>5000</v>
      </c>
      <c r="G17" s="448">
        <v>997246</v>
      </c>
      <c r="H17" s="449">
        <v>997246</v>
      </c>
      <c r="I17" s="81">
        <f>G17-H17</f>
        <v>0</v>
      </c>
      <c r="J17" s="81">
        <f>$F17*I17</f>
        <v>0</v>
      </c>
      <c r="K17" s="83">
        <f>J17/1000000</f>
        <v>0</v>
      </c>
      <c r="L17" s="448">
        <v>33379</v>
      </c>
      <c r="M17" s="449">
        <v>33911</v>
      </c>
      <c r="N17" s="81">
        <f>L17-M17</f>
        <v>-532</v>
      </c>
      <c r="O17" s="81">
        <f>$F17*N17</f>
        <v>-2660000</v>
      </c>
      <c r="P17" s="83">
        <f>O17/1000000</f>
        <v>-2.66</v>
      </c>
      <c r="Q17" s="184"/>
    </row>
    <row r="18" spans="1:17" ht="15">
      <c r="A18" s="145">
        <v>2</v>
      </c>
      <c r="B18" s="146" t="s">
        <v>294</v>
      </c>
      <c r="C18" s="147">
        <v>4902510</v>
      </c>
      <c r="D18" s="148" t="s">
        <v>12</v>
      </c>
      <c r="E18" s="148" t="s">
        <v>293</v>
      </c>
      <c r="F18" s="149">
        <v>1000</v>
      </c>
      <c r="G18" s="448">
        <v>999388</v>
      </c>
      <c r="H18" s="449">
        <v>999388</v>
      </c>
      <c r="I18" s="81">
        <f>G18-H18</f>
        <v>0</v>
      </c>
      <c r="J18" s="81">
        <f>$F18*I18</f>
        <v>0</v>
      </c>
      <c r="K18" s="83">
        <f>J18/1000000</f>
        <v>0</v>
      </c>
      <c r="L18" s="448">
        <v>4489</v>
      </c>
      <c r="M18" s="449">
        <v>5260</v>
      </c>
      <c r="N18" s="81">
        <f>L18-M18</f>
        <v>-771</v>
      </c>
      <c r="O18" s="81">
        <f>$F18*N18</f>
        <v>-771000</v>
      </c>
      <c r="P18" s="83">
        <f>O18/1000000</f>
        <v>-0.771</v>
      </c>
      <c r="Q18" s="184"/>
    </row>
    <row r="19" spans="1:17" ht="15">
      <c r="A19" s="145">
        <v>3</v>
      </c>
      <c r="B19" s="146" t="s">
        <v>295</v>
      </c>
      <c r="C19" s="147">
        <v>4864947</v>
      </c>
      <c r="D19" s="148" t="s">
        <v>12</v>
      </c>
      <c r="E19" s="148" t="s">
        <v>293</v>
      </c>
      <c r="F19" s="149">
        <v>1000</v>
      </c>
      <c r="G19" s="448"/>
      <c r="H19" s="449"/>
      <c r="I19" s="81">
        <f>G19-H19</f>
        <v>0</v>
      </c>
      <c r="J19" s="81">
        <f>$F19*I19</f>
        <v>0</v>
      </c>
      <c r="K19" s="83">
        <f>J19/1000000</f>
        <v>0</v>
      </c>
      <c r="L19" s="448"/>
      <c r="M19" s="449"/>
      <c r="N19" s="81">
        <f>L19-M19</f>
        <v>0</v>
      </c>
      <c r="O19" s="81">
        <f>$F19*N19</f>
        <v>0</v>
      </c>
      <c r="P19" s="83">
        <f>O19/1000000</f>
        <v>0</v>
      </c>
      <c r="Q19" s="184"/>
    </row>
    <row r="20" spans="1:17" ht="12.75">
      <c r="A20" s="145"/>
      <c r="B20" s="146"/>
      <c r="C20" s="147"/>
      <c r="D20" s="148"/>
      <c r="E20" s="148"/>
      <c r="F20" s="150"/>
      <c r="G20" s="161"/>
      <c r="H20" s="21"/>
      <c r="I20" s="81"/>
      <c r="J20" s="81"/>
      <c r="K20" s="83"/>
      <c r="L20" s="82"/>
      <c r="M20" s="80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25"/>
      <c r="M21" s="21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125"/>
      <c r="G23" s="25"/>
      <c r="H23" s="21"/>
      <c r="I23" s="245" t="s">
        <v>332</v>
      </c>
      <c r="J23" s="21"/>
      <c r="K23" s="244">
        <f>SUM(K17:K19)</f>
        <v>0</v>
      </c>
      <c r="L23" s="25"/>
      <c r="M23" s="21"/>
      <c r="N23" s="245" t="s">
        <v>332</v>
      </c>
      <c r="O23" s="21"/>
      <c r="P23" s="244">
        <f>SUM(P17:P19)</f>
        <v>-3.431</v>
      </c>
      <c r="Q23" s="184"/>
    </row>
    <row r="24" spans="1:17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  <c r="Q24" s="185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2012-11-26T07:41:19Z</cp:lastPrinted>
  <dcterms:created xsi:type="dcterms:W3CDTF">1996-10-14T23:33:28Z</dcterms:created>
  <dcterms:modified xsi:type="dcterms:W3CDTF">2012-11-29T07:31:34Z</dcterms:modified>
  <cp:category/>
  <cp:version/>
  <cp:contentType/>
  <cp:contentStatus/>
</cp:coreProperties>
</file>